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110" yWindow="-120" windowWidth="10500" windowHeight="11760"/>
  </bookViews>
  <sheets>
    <sheet name="MIR E022_DIC 23" sheetId="1" r:id="rId1"/>
  </sheets>
  <definedNames>
    <definedName name="_xlnm._FilterDatabase" localSheetId="0" hidden="1">'MIR E022_DIC 23'!#REF!</definedName>
    <definedName name="_xlnm.Print_Area" localSheetId="0">'MIR E022_DIC 23'!$A$1:$S$91</definedName>
    <definedName name="_xlnm.Print_Titles" localSheetId="0">'MIR E022_DIC 23'!$1:$6</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H81" i="1" l="1"/>
  <c r="F81" i="1"/>
  <c r="H79" i="1"/>
  <c r="F79" i="1"/>
  <c r="E76" i="1"/>
  <c r="D76" i="1"/>
  <c r="H69" i="1"/>
  <c r="F69" i="1"/>
  <c r="H67" i="1"/>
  <c r="F67" i="1"/>
  <c r="E64" i="1"/>
  <c r="D64" i="1"/>
  <c r="H57" i="1"/>
  <c r="F57" i="1"/>
  <c r="H55" i="1"/>
  <c r="F55" i="1"/>
  <c r="E52" i="1"/>
  <c r="D52" i="1"/>
  <c r="H45" i="1"/>
  <c r="F45" i="1"/>
  <c r="H43" i="1"/>
  <c r="F43" i="1"/>
  <c r="E40" i="1"/>
  <c r="D40" i="1"/>
  <c r="H33" i="1"/>
  <c r="F33" i="1"/>
  <c r="H31" i="1"/>
  <c r="F31" i="1"/>
  <c r="E28" i="1"/>
  <c r="D28" i="1"/>
  <c r="H21" i="1"/>
  <c r="F21" i="1"/>
  <c r="H19" i="1"/>
  <c r="F19" i="1"/>
  <c r="E16" i="1"/>
  <c r="F76" i="1" l="1"/>
  <c r="F52" i="1"/>
  <c r="H16" i="1"/>
  <c r="J17" i="1" s="1"/>
  <c r="H64" i="1"/>
  <c r="U65" i="1" s="1"/>
  <c r="V68" i="1" s="1"/>
  <c r="J65" i="1"/>
  <c r="F40" i="1"/>
  <c r="J29" i="1"/>
  <c r="F28" i="1"/>
  <c r="H28" i="1"/>
  <c r="V29" i="1" s="1"/>
  <c r="H52" i="1"/>
  <c r="U53" i="1" s="1"/>
  <c r="V54" i="1" s="1"/>
  <c r="J53" i="1"/>
  <c r="H40" i="1"/>
  <c r="V41" i="1" s="1"/>
  <c r="J41" i="1"/>
  <c r="H76" i="1"/>
  <c r="U77" i="1" s="1"/>
  <c r="F16" i="1"/>
  <c r="F64" i="1"/>
  <c r="J77" i="1" l="1"/>
  <c r="V77" i="1"/>
  <c r="V65" i="1"/>
  <c r="U29" i="1"/>
  <c r="V34" i="1" s="1"/>
  <c r="V53" i="1"/>
  <c r="V56" i="1"/>
  <c r="V58" i="1"/>
  <c r="V82" i="1"/>
  <c r="V80" i="1"/>
  <c r="V78" i="1"/>
  <c r="V66" i="1"/>
  <c r="V70" i="1"/>
  <c r="U41" i="1"/>
  <c r="V17" i="1"/>
  <c r="U17" i="1"/>
  <c r="V20" i="1" s="1"/>
  <c r="V32" i="1" l="1"/>
  <c r="V30" i="1"/>
  <c r="V42" i="1"/>
  <c r="V46" i="1"/>
  <c r="V44" i="1"/>
  <c r="V18" i="1"/>
  <c r="V22" i="1"/>
</calcChain>
</file>

<file path=xl/comments1.xml><?xml version="1.0" encoding="utf-8"?>
<comments xmlns="http://schemas.openxmlformats.org/spreadsheetml/2006/main">
  <authors>
    <author>LUIS JIMENEZ</author>
  </authors>
  <commentList>
    <comment ref="J17" authorId="0">
      <text>
        <r>
          <rPr>
            <b/>
            <sz val="22"/>
            <color indexed="81"/>
            <rFont val="Tahoma"/>
            <family val="2"/>
          </rPr>
          <t xml:space="preserve">
Instrucciones de llenado de las Explicaciones a las variaciones (aplica a todos los indicadores):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Las Variaciones DEBIDO A (Causas de las variaciones Máximo 5 renglones): Las explicaciones deberán ser con respecto al accionar institucional no a los valores numéricos.
    b) Los Riesgos (consecuencias institucionales o daño a la población)
    c) Acciones para cumplir la meta
3.- Si el semáforo es verde en el indicador pero existen variaciones en variables deberá registrar:
    a) Las Variaciones DEBIDO A (Causas de las variaciones Máximo 5 renglones): Las explicaciones deberán ser con respecto al accionar institucional no a los valores numéricos.
    b) Los Riesgos (consecuencias institucionales o daño a la población)
    c) Acciones para cumplir la meta
4.- Si el semáforo es verde tanto en indicador como en variables se deberán proporcionar la explicación debido a.
5.- Si no hay metas programadas, no se puede reportar avance, pero si se pueden incluir explicaciones de lo intitucionalmente logrado.</t>
        </r>
      </text>
    </comment>
  </commentList>
</comments>
</file>

<file path=xl/sharedStrings.xml><?xml version="1.0" encoding="utf-8"?>
<sst xmlns="http://schemas.openxmlformats.org/spreadsheetml/2006/main" count="176" uniqueCount="77">
  <si>
    <t>DIRECCION GENERAL DE POLÍTICAS</t>
  </si>
  <si>
    <t>DE INVESTIGACIÓN EN SALUD</t>
  </si>
  <si>
    <t>MATRIZ DE INDICADORES PARA RESULTADOS (MIR)</t>
  </si>
  <si>
    <t>Clave entidad/unidad:</t>
  </si>
  <si>
    <t>Entidad/unidad:</t>
  </si>
  <si>
    <t>PP:   E022</t>
  </si>
  <si>
    <t>"INVESTIGACIÓN Y DESARROLLO TECNOLÓGICO PARA LA SALUD"</t>
  </si>
  <si>
    <t>No.
de 
Ind.</t>
  </si>
  <si>
    <t>DEFINICION DEL INDICADOR</t>
  </si>
  <si>
    <t>META</t>
  </si>
  <si>
    <t>VARIACIÓN</t>
  </si>
  <si>
    <t>EXPLICACIÓN DE VARIACIONES</t>
  </si>
  <si>
    <t>ORIGINAL</t>
  </si>
  <si>
    <t>ALCANZADO</t>
  </si>
  <si>
    <t>ABSOLUTA</t>
  </si>
  <si>
    <t>%</t>
  </si>
  <si>
    <t>(1)</t>
  </si>
  <si>
    <t>(2)</t>
  </si>
  <si>
    <t>(2) - (1)</t>
  </si>
  <si>
    <t>(2/1) X 100</t>
  </si>
  <si>
    <t>INDICADOR</t>
  </si>
  <si>
    <t>Porcentaje de investigadores institucionales
de alto nivel
FÓRMULA: VARIABLE1 / VARIABLE2 X 100</t>
  </si>
  <si>
    <t xml:space="preserve">DEBIDO A:    1/ 4/ </t>
  </si>
  <si>
    <t xml:space="preserve">VARIABLE 1 </t>
  </si>
  <si>
    <t>Profesionales de la salud que tengan nombramiento vigente de investigador en Ciencias Médicas de las categorías D-E-F- Eméritos del SII más investigadores vigentes en el SNI (Niveles 1 a 3 y Eméritos) en el año actual</t>
  </si>
  <si>
    <t xml:space="preserve">RIESGOS PARA LA POBLACIÓN QUE ATIENDE EL PROGRAMA O LA INSTITUCIÓN ASOCIADOS A LA VARIACIÓN 2/ 4/ </t>
  </si>
  <si>
    <t>VARIABLE 2</t>
  </si>
  <si>
    <t>Total de investigadores del SII más investigadores vigentes en el SNI en el año actual</t>
  </si>
  <si>
    <t>ACCIONES PARA LOGRAR LA REGULARIZACIÓN (VERIFICABLES O AUDITABLES) EN EL CUMPLIMIENTO DE METAS 3/ 4/</t>
  </si>
  <si>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 xml:space="preserve">              
ES INDISPENSABLE QUE EN TODOS LOS CASOS QUE CORRESPONDA SE ANOTEN LAS MEDIDAS CORRECTIVAS COMPROMETIDAS POR LA INSTITUCIÓN.</t>
    </r>
  </si>
  <si>
    <t>Porcentaje de artículos científicos publicados en revistas de impacto alto
FÓRMULA: VARIABLE1 / VARIABLE2 X 100</t>
  </si>
  <si>
    <t>Artículos científicos publicados en revistas de impacto alto (grupos III a VII) en el periodo</t>
  </si>
  <si>
    <t>Artículos científicos totales publicados en revistas (grupos I a VII) en el periodo</t>
  </si>
  <si>
    <t>Promedio de productos de la investigación por investigador institucional
                                                                                                                                                                                                                                                        FÓRMULA: VARIABLE1 / VARIABLE2</t>
  </si>
  <si>
    <t xml:space="preserve">Productos institucionales totales, en el periodo </t>
  </si>
  <si>
    <t xml:space="preserve">Total de Investigadores institucionales vigentes* en el periodo
</t>
  </si>
  <si>
    <t xml:space="preserve">Proporción del presupuesto complementario obtenido para investigación científica y desarrollo tecnológico para la salud
                                                                                                        FÓRMULA: VARIABLE1 / VARIABLE2 X 100 </t>
  </si>
  <si>
    <t xml:space="preserve">Presupuesto complementario destinado a investigación en el año actual </t>
  </si>
  <si>
    <t>Presupuesto federal institucional destinado a investigación en el año actual</t>
  </si>
  <si>
    <t>Porcentaje del presupuesto federal institucional destinado a investigación científica y desarrollo tecnológico para la salud
                                                                                                               FÓRMULA: VARIABLE1 / VARIABLE2 X 100</t>
  </si>
  <si>
    <t xml:space="preserve">Presupuesto federal institucional destinado a investigación científica y desarrollo tecnológico para la salud, en el año actual </t>
  </si>
  <si>
    <t>Presupuesto federal total institucional en el año actual</t>
  </si>
  <si>
    <t>Porcentaje de ocupación de plazas de investigador
                                                                                                                                                                                                                                                                FÓRMULA: VARIABLE1 / VARIABLE2 X 100</t>
  </si>
  <si>
    <t xml:space="preserve">Plazas de investigador ocupadas en el año actual
</t>
  </si>
  <si>
    <t>Plazas de investigador autorizadas en el año actual</t>
  </si>
  <si>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 xml:space="preserve">                     
ES INDISPENSABLE QUE EN TODOS LOS CASOS QUE CORRESPONDA SE ANOTEN LAS MEDIDAS CORRECTIVAS COMPROMETIDAS POR LA INSTITUCIÓN.</t>
    </r>
  </si>
  <si>
    <t>ELABORÓ Y VALIDÓ</t>
  </si>
  <si>
    <t>REVISÓ Y RECIBIÓ DE CONFORMIDAD</t>
  </si>
  <si>
    <t>AUTORIZÓ</t>
  </si>
  <si>
    <t>DIRECTOR GENERAL O EQUIVALENTE (NOMBE Y FIRMA)</t>
  </si>
  <si>
    <t>NOTA: FAVOR DE ENVIAR ESTE FORMATO EN EXCEL Y ESCANEADO AL MOMENTO DE SU ENTREGA A LA DGPIS Y
RUBRICAR CADA UNA DE LAS HOJAS</t>
  </si>
  <si>
    <t>TITULAR DEL ÁREA SUSTANTIVA (NOMBRE Y FIRMA)</t>
  </si>
  <si>
    <t xml:space="preserve">TITULAR DEL ÁREA PLANEACÓN O EQUIVALENTE (NOMBRE Y FIRMA)
</t>
  </si>
  <si>
    <t>EVALUACIÓN DE CUMPLIMIENTO DE METAS PERÍODO ENERO - DICIEMBRE 2023</t>
  </si>
  <si>
    <t>DRA. LETICIA RODRIGUEZ RAMIREZ</t>
  </si>
  <si>
    <t>DR. RAFAEL HERIBERTO GUILLÉN VILLATORO</t>
  </si>
  <si>
    <t>DRA. MAYRA IVETTE LOPEZ RUIZ</t>
  </si>
  <si>
    <t>MA7</t>
  </si>
  <si>
    <t>CENTRO REGIONAL DE ALTA ESPECIALIDAD DE CHIAPAS</t>
  </si>
  <si>
    <t xml:space="preserve">
No existen riesgos para la población, pero afecta el cumplimiento de metas      
</t>
  </si>
  <si>
    <t>Optimizarel proceso de adquisición de insumos y materiales para ejercer el monto planeado</t>
  </si>
  <si>
    <t xml:space="preserve">Disminución  en la producción de productos de investigación </t>
  </si>
  <si>
    <t>Considerar la incorporación del personal para la reprogramación de metas 2024</t>
  </si>
  <si>
    <t>Disminuye la productividad y logros de las metas de investigación programadas, con la consecuente disminución de aporte de información científica de alto impacto</t>
  </si>
  <si>
    <t xml:space="preserve">
No existen riesgos para la población o la institución        
</t>
  </si>
  <si>
    <t>No hubo presupuesto complementario para investigación en el CRAE</t>
  </si>
  <si>
    <t>La variación en la V1 y V2, afectan el cumplimiendo del indicador, debido a la falta de publicaciones en ambos grupos de revistas.</t>
  </si>
  <si>
    <t>El riesgo del presupuesto limitado a la investigación es la falta de desarrollo para el personal que atiende el programa</t>
  </si>
  <si>
    <t>La variación en la V1 alcanzada, afecta el cumplimiendo del indicador debido a la falta de participación de 1 investigador en la convocatoria para obtener el SNI  y otro lo obtuvo pero será válido a partir de enero 2024 y en la V2 cuenta con el SNI 1 una investigadora sin nombramiento ICM.</t>
  </si>
  <si>
    <t>Se invita a los investigadores a participar en la convocatoria para la distinción SNI</t>
  </si>
  <si>
    <t>La  variación en la V1, es debido a la consideración de los trabajos de tesis de especialidad considerados en la meta alcanzada,  sin embargo se afectó el cumplimiendo del indicador, porque en  la variable 2, este año se consideraron dos investigadores más (una SNI 1, adscrita al HRAE CS y un candiato a SNI en el HEP)</t>
  </si>
  <si>
    <t xml:space="preserve">La variación en la V1 original con lo alcanzado, fue derivado de la dificultad que representa la adquisición de reactivos e insumos de laboratorio por lo que esto originó un subejercicio del monto, afectando el cumplimiento de la meta originalmente propuesta. </t>
  </si>
  <si>
    <t>Buscar  la mejora en el número y calidad de  los productos de investigación a través de la gestión de insumos, además del incremento del capital humano para el área de investigación.</t>
  </si>
  <si>
    <t xml:space="preserve">La variación en el indicador fue debido a que no se ha logrado contratar el recurso humano para la ocupación de la plaza vacante debido a que los candidatos propuestos no fueron validados para la ocupación      
</t>
  </si>
  <si>
    <t xml:space="preserve">
No existen riesgos para la población o la institución, pero se podría incrementar la productividad y la calidad de las investigaciones con la contratación de los investigadores     
</t>
  </si>
  <si>
    <t>Se continuará realizando la promoción de las vacantes  de las  plazas de investigadores</t>
  </si>
  <si>
    <t>Solicitar presupuesto complementario  destinado a la investigación en el CRAE que facilite el desarrollo de productos de investigación que mejoren la productividad y la calidad de las mismas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</si>
</sst>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20"/>
      <name val="Arial"/>
      <family val="2"/>
    </font>
    <font>
      <sz val="20"/>
      <color theme="1"/>
      <name val="Calibri"/>
      <family val="2"/>
      <scheme val="minor"/>
    </font>
    <font>
      <b/>
      <sz val="26"/>
      <name val="Arial"/>
      <family val="2"/>
    </font>
    <font>
      <b/>
      <u/>
      <sz val="24"/>
      <name val="Arial"/>
      <family val="2"/>
    </font>
    <font>
      <b/>
      <sz val="18"/>
      <name val="Arial"/>
      <family val="2"/>
    </font>
    <font>
      <sz val="18"/>
      <color theme="1"/>
      <name val="Calibri"/>
      <family val="2"/>
      <scheme val="minor"/>
    </font>
    <font>
      <sz val="10"/>
      <name val="Arial"/>
      <family val="2"/>
    </font>
    <font>
      <sz val="20"/>
      <name val="Arial"/>
      <family val="2"/>
    </font>
    <font>
      <b/>
      <sz val="16"/>
      <color theme="0"/>
      <name val="Arial"/>
      <family val="2"/>
    </font>
    <font>
      <b/>
      <sz val="26"/>
      <color theme="0"/>
      <name val="Arial"/>
      <family val="2"/>
    </font>
    <font>
      <b/>
      <sz val="22"/>
      <color theme="0"/>
      <name val="Calibri"/>
      <family val="2"/>
      <scheme val="minor"/>
    </font>
    <font>
      <b/>
      <sz val="36"/>
      <color theme="0"/>
      <name val="Calibri"/>
      <family val="2"/>
      <scheme val="minor"/>
    </font>
    <font>
      <b/>
      <sz val="22"/>
      <color theme="1"/>
      <name val="Calibri"/>
      <family val="2"/>
      <scheme val="minor"/>
    </font>
    <font>
      <b/>
      <sz val="28"/>
      <color theme="1"/>
      <name val="Arial"/>
      <family val="2"/>
    </font>
    <font>
      <b/>
      <sz val="16"/>
      <name val="Arial"/>
      <family val="2"/>
    </font>
    <font>
      <b/>
      <sz val="26"/>
      <color theme="1"/>
      <name val="Calibri"/>
      <family val="2"/>
      <scheme val="minor"/>
    </font>
    <font>
      <b/>
      <sz val="28"/>
      <color theme="0"/>
      <name val="Calibri"/>
      <family val="2"/>
      <scheme val="minor"/>
    </font>
    <font>
      <b/>
      <sz val="24"/>
      <color theme="1"/>
      <name val="Calibri"/>
      <family val="2"/>
      <scheme val="minor"/>
    </font>
    <font>
      <b/>
      <sz val="2"/>
      <name val="Calibri"/>
      <family val="2"/>
      <scheme val="minor"/>
    </font>
    <font>
      <sz val="16"/>
      <name val="Arial"/>
      <family val="2"/>
    </font>
    <font>
      <b/>
      <sz val="26"/>
      <color theme="1"/>
      <name val="Arial"/>
      <family val="2"/>
    </font>
    <font>
      <b/>
      <i/>
      <sz val="18"/>
      <name val="Arial"/>
      <family val="2"/>
    </font>
    <font>
      <b/>
      <sz val="28"/>
      <name val="Arial"/>
      <family val="2"/>
    </font>
    <font>
      <sz val="24"/>
      <color theme="1"/>
      <name val="Calibri"/>
      <family val="2"/>
      <scheme val="minor"/>
    </font>
    <font>
      <b/>
      <sz val="22"/>
      <color indexed="81"/>
      <name val="Tahoma"/>
      <family val="2"/>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1"/>
        <bgColor indexed="64"/>
      </patternFill>
    </fill>
  </fills>
  <borders count="40">
    <border>
      <left/>
      <right/>
      <top/>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7" fillId="0" borderId="0"/>
  </cellStyleXfs>
  <cellXfs count="118">
    <xf numFmtId="0" fontId="0" fillId="0" borderId="0" xfId="0"/>
    <xf numFmtId="0" fontId="1" fillId="2" borderId="0" xfId="0" applyFont="1" applyFill="1"/>
    <xf numFmtId="0" fontId="2" fillId="2" borderId="0" xfId="0" applyFont="1" applyFill="1"/>
    <xf numFmtId="0" fontId="2" fillId="0" borderId="0" xfId="0" applyFont="1"/>
    <xf numFmtId="0" fontId="1" fillId="2" borderId="1" xfId="0" applyFont="1" applyFill="1" applyBorder="1" applyAlignment="1" applyProtection="1">
      <alignment horizontal="left"/>
      <protection locked="0"/>
    </xf>
    <xf numFmtId="0" fontId="1" fillId="2" borderId="2" xfId="0" applyFont="1" applyFill="1" applyBorder="1"/>
    <xf numFmtId="0" fontId="8" fillId="2" borderId="0" xfId="1" applyFont="1" applyFill="1"/>
    <xf numFmtId="0" fontId="1" fillId="2" borderId="0" xfId="1" applyFont="1" applyFill="1"/>
    <xf numFmtId="0" fontId="11" fillId="3" borderId="11" xfId="0" applyFont="1" applyFill="1" applyBorder="1" applyAlignment="1">
      <alignment horizontal="center"/>
    </xf>
    <xf numFmtId="49" fontId="13" fillId="0" borderId="11" xfId="0" applyNumberFormat="1" applyFont="1" applyBorder="1" applyAlignment="1">
      <alignment horizontal="center" vertical="center"/>
    </xf>
    <xf numFmtId="0" fontId="19" fillId="7" borderId="0" xfId="0" applyFont="1" applyFill="1" applyAlignment="1">
      <alignment horizontal="center" vertical="center" wrapText="1"/>
    </xf>
    <xf numFmtId="0" fontId="18" fillId="0" borderId="0" xfId="0" applyFont="1" applyAlignment="1">
      <alignment vertical="center" wrapText="1"/>
    </xf>
    <xf numFmtId="0" fontId="23" fillId="2" borderId="0" xfId="0" applyFont="1" applyFill="1" applyAlignment="1">
      <alignment horizontal="center" vertical="center"/>
    </xf>
    <xf numFmtId="0" fontId="20" fillId="2" borderId="0" xfId="1" applyFont="1" applyFill="1" applyAlignment="1">
      <alignment horizontal="center" vertical="center"/>
    </xf>
    <xf numFmtId="0" fontId="3" fillId="2" borderId="0" xfId="0" applyFont="1" applyFill="1" applyAlignment="1">
      <alignment horizontal="left" vertical="center" wrapText="1"/>
    </xf>
    <xf numFmtId="3" fontId="16" fillId="2" borderId="0" xfId="0" applyNumberFormat="1" applyFont="1" applyFill="1" applyAlignment="1" applyProtection="1">
      <alignment horizontal="center" vertical="center" wrapText="1"/>
      <protection locked="0"/>
    </xf>
    <xf numFmtId="164" fontId="16" fillId="2" borderId="0" xfId="0" applyNumberFormat="1" applyFont="1" applyFill="1" applyAlignment="1">
      <alignment horizontal="center" vertical="center" wrapText="1"/>
    </xf>
    <xf numFmtId="49" fontId="13" fillId="2" borderId="0" xfId="0" applyNumberFormat="1" applyFont="1" applyFill="1" applyAlignment="1" applyProtection="1">
      <alignment horizontal="left" vertical="center" wrapText="1"/>
      <protection locked="0"/>
    </xf>
    <xf numFmtId="0" fontId="5" fillId="0" borderId="0" xfId="0" applyFont="1" applyAlignment="1">
      <alignment horizontal="left" vertical="center" wrapText="1"/>
    </xf>
    <xf numFmtId="0" fontId="0" fillId="2" borderId="35" xfId="0" applyFill="1" applyBorder="1"/>
    <xf numFmtId="0" fontId="0" fillId="2" borderId="0" xfId="0" applyFill="1"/>
    <xf numFmtId="0" fontId="0" fillId="2" borderId="12" xfId="0" applyFill="1" applyBorder="1"/>
    <xf numFmtId="0" fontId="16" fillId="2" borderId="0" xfId="0" applyFont="1" applyFill="1" applyAlignment="1">
      <alignment horizontal="center" vertical="center" wrapText="1"/>
    </xf>
    <xf numFmtId="0" fontId="16" fillId="2" borderId="0" xfId="0" applyFont="1" applyFill="1" applyAlignment="1">
      <alignment horizontal="center" vertical="center"/>
    </xf>
    <xf numFmtId="0" fontId="0" fillId="3" borderId="36" xfId="0" applyFill="1" applyBorder="1"/>
    <xf numFmtId="0" fontId="0" fillId="3" borderId="37" xfId="0" applyFill="1" applyBorder="1"/>
    <xf numFmtId="0" fontId="16" fillId="2" borderId="0" xfId="0" applyFont="1" applyFill="1" applyAlignment="1">
      <alignment horizontal="center" vertical="center"/>
    </xf>
    <xf numFmtId="0" fontId="16" fillId="2" borderId="1" xfId="0" applyFont="1" applyFill="1" applyBorder="1" applyAlignment="1" applyProtection="1">
      <alignment horizontal="center" vertical="center"/>
      <protection locked="0"/>
    </xf>
    <xf numFmtId="0" fontId="16" fillId="6" borderId="2"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5" fillId="6" borderId="0" xfId="0" applyFont="1" applyFill="1" applyAlignment="1">
      <alignment horizontal="left" vertical="center" wrapText="1"/>
    </xf>
    <xf numFmtId="0" fontId="16" fillId="2" borderId="0" xfId="0" applyFont="1" applyFill="1" applyAlignment="1">
      <alignment horizontal="center"/>
    </xf>
    <xf numFmtId="0" fontId="24" fillId="2" borderId="0" xfId="0" applyFont="1" applyFill="1" applyAlignment="1" applyProtection="1">
      <alignment horizontal="center" wrapText="1"/>
      <protection locked="0"/>
    </xf>
    <xf numFmtId="0" fontId="24" fillId="2" borderId="0" xfId="0" applyFont="1" applyFill="1" applyAlignment="1" applyProtection="1">
      <alignment horizontal="center"/>
      <protection locked="0"/>
    </xf>
    <xf numFmtId="0" fontId="16" fillId="6" borderId="2" xfId="0" applyFont="1" applyFill="1" applyBorder="1" applyAlignment="1">
      <alignment horizontal="center" vertical="center" wrapText="1"/>
    </xf>
    <xf numFmtId="164" fontId="16" fillId="0" borderId="20" xfId="0" applyNumberFormat="1" applyFont="1" applyBorder="1" applyAlignment="1">
      <alignment horizontal="center" vertical="center" wrapText="1"/>
    </xf>
    <xf numFmtId="164" fontId="16" fillId="0" borderId="21" xfId="0" applyNumberFormat="1" applyFont="1" applyBorder="1" applyAlignment="1">
      <alignment horizontal="center" vertical="center" wrapText="1"/>
    </xf>
    <xf numFmtId="164" fontId="16" fillId="0" borderId="14" xfId="0" applyNumberFormat="1" applyFont="1" applyBorder="1" applyAlignment="1">
      <alignment horizontal="center" vertical="center" wrapText="1"/>
    </xf>
    <xf numFmtId="164" fontId="16" fillId="0" borderId="15" xfId="0" applyNumberFormat="1" applyFont="1" applyBorder="1" applyAlignment="1">
      <alignment horizontal="center" vertical="center" wrapText="1"/>
    </xf>
    <xf numFmtId="49" fontId="17" fillId="5" borderId="22" xfId="0" applyNumberFormat="1" applyFont="1" applyFill="1" applyBorder="1" applyAlignment="1">
      <alignment horizontal="left" vertical="top" wrapText="1"/>
    </xf>
    <xf numFmtId="49" fontId="17" fillId="5" borderId="23" xfId="0" applyNumberFormat="1" applyFont="1" applyFill="1" applyBorder="1" applyAlignment="1">
      <alignment horizontal="left" vertical="top" wrapText="1"/>
    </xf>
    <xf numFmtId="49" fontId="17" fillId="5" borderId="24" xfId="0" applyNumberFormat="1" applyFont="1" applyFill="1" applyBorder="1" applyAlignment="1">
      <alignment horizontal="left" vertical="top" wrapText="1"/>
    </xf>
    <xf numFmtId="3" fontId="16" fillId="0" borderId="22" xfId="0" applyNumberFormat="1" applyFont="1" applyBorder="1" applyAlignment="1" applyProtection="1">
      <alignment horizontal="left" vertical="center" wrapText="1"/>
      <protection locked="0"/>
    </xf>
    <xf numFmtId="3" fontId="16" fillId="0" borderId="23" xfId="0" applyNumberFormat="1" applyFont="1" applyBorder="1" applyAlignment="1" applyProtection="1">
      <alignment horizontal="left" vertical="center" wrapText="1"/>
      <protection locked="0"/>
    </xf>
    <xf numFmtId="3" fontId="16" fillId="0" borderId="38" xfId="0" applyNumberFormat="1" applyFont="1" applyBorder="1" applyAlignment="1" applyProtection="1">
      <alignment horizontal="left" vertical="center" wrapText="1"/>
      <protection locked="0"/>
    </xf>
    <xf numFmtId="0" fontId="20" fillId="0" borderId="19" xfId="1" applyFont="1" applyBorder="1" applyAlignment="1">
      <alignment horizontal="center" vertical="center"/>
    </xf>
    <xf numFmtId="0" fontId="20" fillId="0" borderId="28" xfId="1" applyFont="1" applyBorder="1" applyAlignment="1">
      <alignment horizontal="center" vertical="center"/>
    </xf>
    <xf numFmtId="0" fontId="3" fillId="0" borderId="19" xfId="0" applyFont="1" applyBorder="1" applyAlignment="1">
      <alignment horizontal="left" vertical="center" wrapText="1"/>
    </xf>
    <xf numFmtId="0" fontId="3" fillId="0" borderId="28" xfId="0" applyFont="1" applyBorder="1" applyAlignment="1">
      <alignment horizontal="left" vertical="center" wrapText="1"/>
    </xf>
    <xf numFmtId="3" fontId="16" fillId="0" borderId="19" xfId="0" applyNumberFormat="1" applyFont="1" applyBorder="1" applyAlignment="1" applyProtection="1">
      <alignment horizontal="center" vertical="center" wrapText="1"/>
      <protection locked="0"/>
    </xf>
    <xf numFmtId="3" fontId="16" fillId="0" borderId="28" xfId="0" applyNumberFormat="1" applyFont="1" applyBorder="1" applyAlignment="1" applyProtection="1">
      <alignment horizontal="center" vertical="center" wrapText="1"/>
      <protection locked="0"/>
    </xf>
    <xf numFmtId="164" fontId="16" fillId="0" borderId="29" xfId="0" applyNumberFormat="1" applyFont="1" applyBorder="1" applyAlignment="1">
      <alignment horizontal="center" vertical="center" wrapText="1"/>
    </xf>
    <xf numFmtId="164" fontId="16" fillId="0" borderId="30" xfId="0" applyNumberFormat="1" applyFont="1" applyBorder="1" applyAlignment="1">
      <alignment horizontal="center" vertical="center" wrapText="1"/>
    </xf>
    <xf numFmtId="3" fontId="16" fillId="0" borderId="31" xfId="0" applyNumberFormat="1" applyFont="1" applyBorder="1" applyAlignment="1" applyProtection="1">
      <alignment horizontal="left" vertical="center" wrapText="1"/>
      <protection locked="0"/>
    </xf>
    <xf numFmtId="3" fontId="16" fillId="0" borderId="32" xfId="0" applyNumberFormat="1" applyFont="1" applyBorder="1" applyAlignment="1" applyProtection="1">
      <alignment horizontal="left" vertical="center" wrapText="1"/>
      <protection locked="0"/>
    </xf>
    <xf numFmtId="3" fontId="16" fillId="0" borderId="39" xfId="0" applyNumberFormat="1" applyFont="1" applyBorder="1" applyAlignment="1" applyProtection="1">
      <alignment horizontal="left" vertical="center" wrapText="1"/>
      <protection locked="0"/>
    </xf>
    <xf numFmtId="0" fontId="23" fillId="4" borderId="18"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27" xfId="0" applyFont="1" applyFill="1" applyBorder="1" applyAlignment="1">
      <alignment horizontal="center" vertical="center"/>
    </xf>
    <xf numFmtId="0" fontId="15" fillId="0" borderId="19" xfId="1" applyFont="1" applyBorder="1" applyAlignment="1">
      <alignment horizontal="center" vertical="center" wrapText="1"/>
    </xf>
    <xf numFmtId="0" fontId="15" fillId="0" borderId="25" xfId="1" applyFont="1" applyBorder="1" applyAlignment="1">
      <alignment horizontal="center" vertical="center" wrapText="1"/>
    </xf>
    <xf numFmtId="0" fontId="15" fillId="0" borderId="26" xfId="1" applyFont="1" applyBorder="1" applyAlignment="1">
      <alignment horizontal="center" vertical="center" wrapText="1"/>
    </xf>
    <xf numFmtId="0" fontId="3" fillId="0" borderId="1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64" fontId="16" fillId="0" borderId="19" xfId="0" applyNumberFormat="1" applyFont="1" applyBorder="1" applyAlignment="1">
      <alignment horizontal="center" vertical="center" wrapText="1"/>
    </xf>
    <xf numFmtId="164" fontId="16" fillId="0" borderId="25" xfId="0" applyNumberFormat="1" applyFont="1" applyBorder="1" applyAlignment="1">
      <alignment horizontal="center" vertical="center" wrapText="1"/>
    </xf>
    <xf numFmtId="164" fontId="16" fillId="0" borderId="26" xfId="0" applyNumberFormat="1" applyFont="1" applyBorder="1" applyAlignment="1">
      <alignment horizontal="center" vertical="center" wrapText="1"/>
    </xf>
    <xf numFmtId="164" fontId="16" fillId="0" borderId="9" xfId="0" applyNumberFormat="1" applyFont="1" applyBorder="1" applyAlignment="1">
      <alignment horizontal="center" vertical="center" wrapText="1"/>
    </xf>
    <xf numFmtId="164" fontId="16" fillId="0" borderId="10" xfId="0" applyNumberFormat="1" applyFont="1" applyBorder="1" applyAlignment="1">
      <alignment horizontal="center" vertical="center" wrapText="1"/>
    </xf>
    <xf numFmtId="0" fontId="5" fillId="6" borderId="34" xfId="0" applyFont="1" applyFill="1" applyBorder="1" applyAlignment="1">
      <alignment horizontal="left" vertical="center" wrapText="1"/>
    </xf>
    <xf numFmtId="0" fontId="5" fillId="6" borderId="32" xfId="0" applyFont="1" applyFill="1" applyBorder="1" applyAlignment="1">
      <alignment horizontal="left" vertical="center" wrapText="1"/>
    </xf>
    <xf numFmtId="0" fontId="5" fillId="6" borderId="33" xfId="0" applyFont="1" applyFill="1" applyBorder="1" applyAlignment="1">
      <alignment horizontal="left" vertical="center" wrapText="1"/>
    </xf>
    <xf numFmtId="0" fontId="9" fillId="3" borderId="3" xfId="0" applyFont="1" applyFill="1" applyBorder="1" applyAlignment="1">
      <alignment horizontal="center" wrapText="1"/>
    </xf>
    <xf numFmtId="0" fontId="9" fillId="3" borderId="8" xfId="0" applyFont="1" applyFill="1" applyBorder="1" applyAlignment="1">
      <alignment horizontal="center"/>
    </xf>
    <xf numFmtId="0" fontId="9" fillId="3" borderId="13" xfId="0" applyFont="1" applyFill="1" applyBorder="1" applyAlignment="1">
      <alignment horizontal="center"/>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1" fillId="3" borderId="6" xfId="0" applyFont="1" applyFill="1" applyBorder="1" applyAlignment="1">
      <alignment horizont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0" xfId="0" applyFont="1" applyFill="1" applyAlignment="1">
      <alignment horizontal="center" vertical="center"/>
    </xf>
    <xf numFmtId="0" fontId="12" fillId="3" borderId="12"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1" fillId="3" borderId="11" xfId="0" applyFont="1" applyFill="1" applyBorder="1" applyAlignment="1">
      <alignment horizontal="center"/>
    </xf>
    <xf numFmtId="49" fontId="13" fillId="0" borderId="11" xfId="0" applyNumberFormat="1" applyFont="1" applyBorder="1" applyAlignment="1">
      <alignment horizontal="center" vertical="center"/>
    </xf>
    <xf numFmtId="0" fontId="18" fillId="6" borderId="22" xfId="0" applyFont="1" applyFill="1" applyBorder="1" applyAlignment="1">
      <alignment horizontal="left" vertical="center" wrapText="1"/>
    </xf>
    <xf numFmtId="0" fontId="18" fillId="6" borderId="23" xfId="0" applyFont="1" applyFill="1" applyBorder="1" applyAlignment="1">
      <alignment horizontal="left" vertical="center" wrapText="1"/>
    </xf>
    <xf numFmtId="0" fontId="18" fillId="6" borderId="24" xfId="0" applyFont="1" applyFill="1" applyBorder="1" applyAlignment="1">
      <alignment horizontal="left" vertical="center" wrapText="1"/>
    </xf>
    <xf numFmtId="0" fontId="20" fillId="0" borderId="26" xfId="1" applyFont="1" applyBorder="1" applyAlignment="1">
      <alignment horizontal="center" vertical="center"/>
    </xf>
    <xf numFmtId="0" fontId="21" fillId="0" borderId="19" xfId="0" applyFont="1" applyBorder="1" applyAlignment="1">
      <alignment horizontal="left" vertical="center" wrapText="1"/>
    </xf>
    <xf numFmtId="0" fontId="21" fillId="0" borderId="26" xfId="0" applyFont="1" applyBorder="1" applyAlignment="1">
      <alignment horizontal="left" vertical="center" wrapText="1"/>
    </xf>
    <xf numFmtId="3" fontId="16" fillId="0" borderId="26" xfId="0" applyNumberFormat="1" applyFont="1" applyBorder="1" applyAlignment="1" applyProtection="1">
      <alignment horizontal="center" vertical="center" wrapText="1"/>
      <protection locked="0"/>
    </xf>
    <xf numFmtId="0" fontId="14" fillId="4" borderId="18"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7" xfId="0" applyFont="1" applyFill="1" applyBorder="1" applyAlignment="1">
      <alignment horizontal="center" vertical="center"/>
    </xf>
    <xf numFmtId="0" fontId="18" fillId="0" borderId="22" xfId="0" applyFont="1" applyBorder="1" applyAlignment="1" applyProtection="1">
      <alignment horizontal="left" vertical="center" wrapText="1"/>
      <protection locked="0"/>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49" fontId="13" fillId="0" borderId="22" xfId="0" applyNumberFormat="1" applyFont="1" applyBorder="1" applyAlignment="1" applyProtection="1">
      <alignment horizontal="left" vertical="center" wrapText="1"/>
      <protection locked="0"/>
    </xf>
    <xf numFmtId="49" fontId="13" fillId="0" borderId="23" xfId="0" applyNumberFormat="1" applyFont="1" applyBorder="1" applyAlignment="1" applyProtection="1">
      <alignment horizontal="left" vertical="center" wrapText="1"/>
      <protection locked="0"/>
    </xf>
    <xf numFmtId="49" fontId="13" fillId="0" borderId="24" xfId="0" applyNumberFormat="1" applyFont="1" applyBorder="1" applyAlignment="1" applyProtection="1">
      <alignment horizontal="left" vertical="center" wrapText="1"/>
      <protection locked="0"/>
    </xf>
    <xf numFmtId="0" fontId="5" fillId="6" borderId="1" xfId="0" applyFont="1" applyFill="1" applyBorder="1" applyAlignment="1">
      <alignment horizontal="left" vertical="center" wrapText="1"/>
    </xf>
    <xf numFmtId="0" fontId="5" fillId="6" borderId="37" xfId="0" applyFont="1" applyFill="1" applyBorder="1" applyAlignment="1">
      <alignment horizontal="left" vertical="center" wrapText="1"/>
    </xf>
    <xf numFmtId="0" fontId="3" fillId="2" borderId="0" xfId="0" applyFont="1" applyFill="1" applyAlignment="1">
      <alignment horizontal="center"/>
    </xf>
    <xf numFmtId="0" fontId="4" fillId="2" borderId="0" xfId="0" applyFont="1" applyFill="1" applyAlignment="1" applyProtection="1">
      <alignment horizontal="center"/>
      <protection locked="0"/>
    </xf>
    <xf numFmtId="0" fontId="2" fillId="2" borderId="0" xfId="0" applyFont="1" applyFill="1" applyAlignment="1">
      <alignment horizontal="center"/>
    </xf>
    <xf numFmtId="0" fontId="5" fillId="0" borderId="1" xfId="0" applyFont="1" applyBorder="1" applyProtection="1">
      <protection locked="0"/>
    </xf>
    <xf numFmtId="0" fontId="6" fillId="0" borderId="1" xfId="0" applyFont="1" applyBorder="1" applyProtection="1">
      <protection locked="0"/>
    </xf>
  </cellXfs>
  <cellStyles count="2">
    <cellStyle name="Normal" xfId="0" builtinId="0"/>
    <cellStyle name="Normal 2" xfId="1"/>
  </cellStyles>
  <dxfs count="24">
    <dxf>
      <font>
        <color theme="1"/>
      </font>
      <fill>
        <patternFill>
          <bgColor theme="0"/>
        </patternFill>
      </fill>
    </dxf>
    <dxf>
      <font>
        <color theme="1"/>
      </font>
      <fill>
        <patternFill>
          <bgColor rgb="FFFF0000"/>
        </patternFill>
      </fill>
    </dxf>
    <dxf>
      <font>
        <color auto="1"/>
      </font>
      <fill>
        <patternFill>
          <bgColor rgb="FFFF0000"/>
        </patternFill>
      </fill>
    </dxf>
    <dxf>
      <font>
        <color auto="1"/>
      </font>
      <fill>
        <patternFill>
          <bgColor rgb="FFFFC000"/>
        </patternFill>
      </fill>
    </dxf>
    <dxf>
      <font>
        <color auto="1"/>
      </font>
      <fill>
        <patternFill>
          <bgColor rgb="FFFFC000"/>
        </patternFill>
      </fill>
    </dxf>
    <dxf>
      <font>
        <color auto="1"/>
      </font>
      <fill>
        <patternFill>
          <bgColor rgb="FF92D050"/>
        </patternFill>
      </fill>
    </dxf>
    <dxf>
      <font>
        <color theme="1"/>
      </font>
      <fill>
        <patternFill>
          <bgColor theme="0"/>
        </patternFill>
      </fill>
    </dxf>
    <dxf>
      <font>
        <color theme="1"/>
      </font>
      <fill>
        <patternFill>
          <bgColor rgb="FFFF0000"/>
        </patternFill>
      </fill>
    </dxf>
    <dxf>
      <font>
        <color auto="1"/>
      </font>
      <fill>
        <patternFill>
          <bgColor rgb="FFFF0000"/>
        </patternFill>
      </fill>
    </dxf>
    <dxf>
      <font>
        <color auto="1"/>
      </font>
      <fill>
        <patternFill>
          <bgColor rgb="FFFFC000"/>
        </patternFill>
      </fill>
    </dxf>
    <dxf>
      <font>
        <color auto="1"/>
      </font>
      <fill>
        <patternFill>
          <bgColor rgb="FFFFC000"/>
        </patternFill>
      </fill>
    </dxf>
    <dxf>
      <font>
        <color auto="1"/>
      </font>
      <fill>
        <patternFill>
          <bgColor rgb="FF92D050"/>
        </patternFill>
      </fill>
    </dxf>
    <dxf>
      <font>
        <color theme="1"/>
      </font>
      <fill>
        <patternFill>
          <bgColor theme="0"/>
        </patternFill>
      </fill>
    </dxf>
    <dxf>
      <font>
        <color theme="1"/>
      </font>
      <fill>
        <patternFill>
          <bgColor rgb="FFFF0000"/>
        </patternFill>
      </fill>
    </dxf>
    <dxf>
      <font>
        <color auto="1"/>
      </font>
      <fill>
        <patternFill>
          <bgColor rgb="FFFF0000"/>
        </patternFill>
      </fill>
    </dxf>
    <dxf>
      <font>
        <color auto="1"/>
      </font>
      <fill>
        <patternFill>
          <bgColor rgb="FFFFC000"/>
        </patternFill>
      </fill>
    </dxf>
    <dxf>
      <font>
        <color auto="1"/>
      </font>
      <fill>
        <patternFill>
          <bgColor rgb="FFFFC000"/>
        </patternFill>
      </fill>
    </dxf>
    <dxf>
      <font>
        <color auto="1"/>
      </font>
      <fill>
        <patternFill>
          <bgColor rgb="FF92D050"/>
        </patternFill>
      </fill>
    </dxf>
    <dxf>
      <font>
        <color theme="1"/>
      </font>
      <fill>
        <patternFill>
          <bgColor theme="0"/>
        </patternFill>
      </fill>
    </dxf>
    <dxf>
      <font>
        <color theme="1"/>
      </font>
      <fill>
        <patternFill>
          <bgColor rgb="FFFF0000"/>
        </patternFill>
      </fill>
    </dxf>
    <dxf>
      <font>
        <color auto="1"/>
      </font>
      <fill>
        <patternFill>
          <bgColor rgb="FFFF0000"/>
        </patternFill>
      </fill>
    </dxf>
    <dxf>
      <font>
        <color auto="1"/>
      </font>
      <fill>
        <patternFill>
          <bgColor rgb="FFFFC000"/>
        </patternFill>
      </fill>
    </dxf>
    <dxf>
      <font>
        <color auto="1"/>
      </font>
      <fill>
        <patternFill>
          <bgColor rgb="FFFFC000"/>
        </patternFill>
      </fill>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254000</xdr:colOff>
      <xdr:row>17</xdr:row>
      <xdr:rowOff>857250</xdr:rowOff>
    </xdr:from>
    <xdr:to>
      <xdr:col>20</xdr:col>
      <xdr:colOff>1301750</xdr:colOff>
      <xdr:row>17</xdr:row>
      <xdr:rowOff>2349500</xdr:rowOff>
    </xdr:to>
    <xdr:sp macro="" textlink="">
      <xdr:nvSpPr>
        <xdr:cNvPr id="4" name="Flecha: hacia la izquierda 3">
          <a:extLst>
            <a:ext uri="{FF2B5EF4-FFF2-40B4-BE49-F238E27FC236}">
              <a16:creationId xmlns:a16="http://schemas.microsoft.com/office/drawing/2014/main" xmlns="" id="{2CE69DA1-DE57-4A22-A2A6-C51F1C7590BC}"/>
            </a:ext>
          </a:extLst>
        </xdr:cNvPr>
        <xdr:cNvSpPr/>
      </xdr:nvSpPr>
      <xdr:spPr>
        <a:xfrm>
          <a:off x="40039925" y="90106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19</xdr:row>
      <xdr:rowOff>857250</xdr:rowOff>
    </xdr:from>
    <xdr:to>
      <xdr:col>20</xdr:col>
      <xdr:colOff>1301750</xdr:colOff>
      <xdr:row>19</xdr:row>
      <xdr:rowOff>2349500</xdr:rowOff>
    </xdr:to>
    <xdr:sp macro="" textlink="">
      <xdr:nvSpPr>
        <xdr:cNvPr id="5" name="Flecha: hacia la izquierda 4">
          <a:extLst>
            <a:ext uri="{FF2B5EF4-FFF2-40B4-BE49-F238E27FC236}">
              <a16:creationId xmlns:a16="http://schemas.microsoft.com/office/drawing/2014/main" xmlns="" id="{FF254FEC-EC38-4CFF-887A-AE35234F6095}"/>
            </a:ext>
          </a:extLst>
        </xdr:cNvPr>
        <xdr:cNvSpPr/>
      </xdr:nvSpPr>
      <xdr:spPr>
        <a:xfrm>
          <a:off x="40039925" y="128968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21</xdr:row>
      <xdr:rowOff>857250</xdr:rowOff>
    </xdr:from>
    <xdr:to>
      <xdr:col>20</xdr:col>
      <xdr:colOff>1301750</xdr:colOff>
      <xdr:row>21</xdr:row>
      <xdr:rowOff>2349500</xdr:rowOff>
    </xdr:to>
    <xdr:sp macro="" textlink="">
      <xdr:nvSpPr>
        <xdr:cNvPr id="6" name="Flecha: hacia la izquierda 5">
          <a:extLst>
            <a:ext uri="{FF2B5EF4-FFF2-40B4-BE49-F238E27FC236}">
              <a16:creationId xmlns:a16="http://schemas.microsoft.com/office/drawing/2014/main" xmlns="" id="{F8A16B96-BE63-4AD7-98AA-4DEBBB0B85C9}"/>
            </a:ext>
          </a:extLst>
        </xdr:cNvPr>
        <xdr:cNvSpPr/>
      </xdr:nvSpPr>
      <xdr:spPr>
        <a:xfrm>
          <a:off x="40039925" y="161734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29</xdr:row>
      <xdr:rowOff>857250</xdr:rowOff>
    </xdr:from>
    <xdr:to>
      <xdr:col>20</xdr:col>
      <xdr:colOff>1301750</xdr:colOff>
      <xdr:row>29</xdr:row>
      <xdr:rowOff>2349500</xdr:rowOff>
    </xdr:to>
    <xdr:sp macro="" textlink="">
      <xdr:nvSpPr>
        <xdr:cNvPr id="7" name="Flecha: hacia la izquierda 6">
          <a:extLst>
            <a:ext uri="{FF2B5EF4-FFF2-40B4-BE49-F238E27FC236}">
              <a16:creationId xmlns:a16="http://schemas.microsoft.com/office/drawing/2014/main" xmlns="" id="{888FA5E2-AF37-49D9-8B39-0EDA0F4FDD1A}"/>
            </a:ext>
          </a:extLst>
        </xdr:cNvPr>
        <xdr:cNvSpPr/>
      </xdr:nvSpPr>
      <xdr:spPr>
        <a:xfrm>
          <a:off x="40039925" y="278701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31</xdr:row>
      <xdr:rowOff>857250</xdr:rowOff>
    </xdr:from>
    <xdr:to>
      <xdr:col>20</xdr:col>
      <xdr:colOff>1301750</xdr:colOff>
      <xdr:row>31</xdr:row>
      <xdr:rowOff>2349500</xdr:rowOff>
    </xdr:to>
    <xdr:sp macro="" textlink="">
      <xdr:nvSpPr>
        <xdr:cNvPr id="8" name="Flecha: hacia la izquierda 7">
          <a:extLst>
            <a:ext uri="{FF2B5EF4-FFF2-40B4-BE49-F238E27FC236}">
              <a16:creationId xmlns:a16="http://schemas.microsoft.com/office/drawing/2014/main" xmlns="" id="{AABBFBDD-1407-41C3-B695-92EA439E6360}"/>
            </a:ext>
          </a:extLst>
        </xdr:cNvPr>
        <xdr:cNvSpPr/>
      </xdr:nvSpPr>
      <xdr:spPr>
        <a:xfrm>
          <a:off x="40039925" y="327088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33</xdr:row>
      <xdr:rowOff>857250</xdr:rowOff>
    </xdr:from>
    <xdr:to>
      <xdr:col>20</xdr:col>
      <xdr:colOff>1301750</xdr:colOff>
      <xdr:row>33</xdr:row>
      <xdr:rowOff>2349500</xdr:rowOff>
    </xdr:to>
    <xdr:sp macro="" textlink="">
      <xdr:nvSpPr>
        <xdr:cNvPr id="9" name="Flecha: hacia la izquierda 8">
          <a:extLst>
            <a:ext uri="{FF2B5EF4-FFF2-40B4-BE49-F238E27FC236}">
              <a16:creationId xmlns:a16="http://schemas.microsoft.com/office/drawing/2014/main" xmlns="" id="{1B438A97-7657-40AB-80EE-9AEF187630A3}"/>
            </a:ext>
          </a:extLst>
        </xdr:cNvPr>
        <xdr:cNvSpPr/>
      </xdr:nvSpPr>
      <xdr:spPr>
        <a:xfrm>
          <a:off x="40039925" y="358235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41</xdr:row>
      <xdr:rowOff>857250</xdr:rowOff>
    </xdr:from>
    <xdr:to>
      <xdr:col>20</xdr:col>
      <xdr:colOff>1301750</xdr:colOff>
      <xdr:row>41</xdr:row>
      <xdr:rowOff>2349500</xdr:rowOff>
    </xdr:to>
    <xdr:sp macro="" textlink="">
      <xdr:nvSpPr>
        <xdr:cNvPr id="10" name="Flecha: hacia la izquierda 9">
          <a:extLst>
            <a:ext uri="{FF2B5EF4-FFF2-40B4-BE49-F238E27FC236}">
              <a16:creationId xmlns:a16="http://schemas.microsoft.com/office/drawing/2014/main" xmlns="" id="{4DCCEA8E-6990-42F1-857F-039F64CDA4B8}"/>
            </a:ext>
          </a:extLst>
        </xdr:cNvPr>
        <xdr:cNvSpPr/>
      </xdr:nvSpPr>
      <xdr:spPr>
        <a:xfrm>
          <a:off x="40039925" y="477488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43</xdr:row>
      <xdr:rowOff>857250</xdr:rowOff>
    </xdr:from>
    <xdr:to>
      <xdr:col>20</xdr:col>
      <xdr:colOff>1301750</xdr:colOff>
      <xdr:row>43</xdr:row>
      <xdr:rowOff>2349500</xdr:rowOff>
    </xdr:to>
    <xdr:sp macro="" textlink="">
      <xdr:nvSpPr>
        <xdr:cNvPr id="11" name="Flecha: hacia la izquierda 10">
          <a:extLst>
            <a:ext uri="{FF2B5EF4-FFF2-40B4-BE49-F238E27FC236}">
              <a16:creationId xmlns:a16="http://schemas.microsoft.com/office/drawing/2014/main" xmlns="" id="{CB797C43-BD18-43DD-9466-06EC22AC4322}"/>
            </a:ext>
          </a:extLst>
        </xdr:cNvPr>
        <xdr:cNvSpPr/>
      </xdr:nvSpPr>
      <xdr:spPr>
        <a:xfrm>
          <a:off x="40039925" y="514826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45</xdr:row>
      <xdr:rowOff>857250</xdr:rowOff>
    </xdr:from>
    <xdr:to>
      <xdr:col>20</xdr:col>
      <xdr:colOff>1301750</xdr:colOff>
      <xdr:row>45</xdr:row>
      <xdr:rowOff>2349500</xdr:rowOff>
    </xdr:to>
    <xdr:sp macro="" textlink="">
      <xdr:nvSpPr>
        <xdr:cNvPr id="12" name="Flecha: hacia la izquierda 11">
          <a:extLst>
            <a:ext uri="{FF2B5EF4-FFF2-40B4-BE49-F238E27FC236}">
              <a16:creationId xmlns:a16="http://schemas.microsoft.com/office/drawing/2014/main" xmlns="" id="{93F3BBD2-FDCE-4B5A-B0D7-2CB3FA2F9370}"/>
            </a:ext>
          </a:extLst>
        </xdr:cNvPr>
        <xdr:cNvSpPr/>
      </xdr:nvSpPr>
      <xdr:spPr>
        <a:xfrm>
          <a:off x="40039925" y="5478780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53</xdr:row>
      <xdr:rowOff>857250</xdr:rowOff>
    </xdr:from>
    <xdr:to>
      <xdr:col>20</xdr:col>
      <xdr:colOff>1301750</xdr:colOff>
      <xdr:row>53</xdr:row>
      <xdr:rowOff>2349500</xdr:rowOff>
    </xdr:to>
    <xdr:sp macro="" textlink="">
      <xdr:nvSpPr>
        <xdr:cNvPr id="13" name="Flecha: hacia la izquierda 12">
          <a:extLst>
            <a:ext uri="{FF2B5EF4-FFF2-40B4-BE49-F238E27FC236}">
              <a16:creationId xmlns:a16="http://schemas.microsoft.com/office/drawing/2014/main" xmlns="" id="{A3E8D88B-9773-4758-88E2-0DB2B58685AA}"/>
            </a:ext>
          </a:extLst>
        </xdr:cNvPr>
        <xdr:cNvSpPr/>
      </xdr:nvSpPr>
      <xdr:spPr>
        <a:xfrm>
          <a:off x="40039925" y="673322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55</xdr:row>
      <xdr:rowOff>857250</xdr:rowOff>
    </xdr:from>
    <xdr:to>
      <xdr:col>20</xdr:col>
      <xdr:colOff>1301750</xdr:colOff>
      <xdr:row>55</xdr:row>
      <xdr:rowOff>2349500</xdr:rowOff>
    </xdr:to>
    <xdr:sp macro="" textlink="">
      <xdr:nvSpPr>
        <xdr:cNvPr id="14" name="Flecha: hacia la izquierda 13">
          <a:extLst>
            <a:ext uri="{FF2B5EF4-FFF2-40B4-BE49-F238E27FC236}">
              <a16:creationId xmlns:a16="http://schemas.microsoft.com/office/drawing/2014/main" xmlns="" id="{272454A3-C6E3-43FE-ACF3-95B37A139018}"/>
            </a:ext>
          </a:extLst>
        </xdr:cNvPr>
        <xdr:cNvSpPr/>
      </xdr:nvSpPr>
      <xdr:spPr>
        <a:xfrm>
          <a:off x="40039925" y="712184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57</xdr:row>
      <xdr:rowOff>857250</xdr:rowOff>
    </xdr:from>
    <xdr:to>
      <xdr:col>20</xdr:col>
      <xdr:colOff>1301750</xdr:colOff>
      <xdr:row>57</xdr:row>
      <xdr:rowOff>2349500</xdr:rowOff>
    </xdr:to>
    <xdr:sp macro="" textlink="">
      <xdr:nvSpPr>
        <xdr:cNvPr id="15" name="Flecha: hacia la izquierda 14">
          <a:extLst>
            <a:ext uri="{FF2B5EF4-FFF2-40B4-BE49-F238E27FC236}">
              <a16:creationId xmlns:a16="http://schemas.microsoft.com/office/drawing/2014/main" xmlns="" id="{EE01B048-560F-4499-B162-0CA53A002721}"/>
            </a:ext>
          </a:extLst>
        </xdr:cNvPr>
        <xdr:cNvSpPr/>
      </xdr:nvSpPr>
      <xdr:spPr>
        <a:xfrm>
          <a:off x="40039925" y="7414260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65</xdr:row>
      <xdr:rowOff>857250</xdr:rowOff>
    </xdr:from>
    <xdr:to>
      <xdr:col>20</xdr:col>
      <xdr:colOff>1301750</xdr:colOff>
      <xdr:row>65</xdr:row>
      <xdr:rowOff>2349500</xdr:rowOff>
    </xdr:to>
    <xdr:sp macro="" textlink="">
      <xdr:nvSpPr>
        <xdr:cNvPr id="16" name="Flecha: hacia la izquierda 15">
          <a:extLst>
            <a:ext uri="{FF2B5EF4-FFF2-40B4-BE49-F238E27FC236}">
              <a16:creationId xmlns:a16="http://schemas.microsoft.com/office/drawing/2014/main" xmlns="" id="{856EE687-F82E-4499-80AD-97E0C940F5AD}"/>
            </a:ext>
          </a:extLst>
        </xdr:cNvPr>
        <xdr:cNvSpPr/>
      </xdr:nvSpPr>
      <xdr:spPr>
        <a:xfrm>
          <a:off x="40039925" y="8689657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67</xdr:row>
      <xdr:rowOff>857250</xdr:rowOff>
    </xdr:from>
    <xdr:to>
      <xdr:col>20</xdr:col>
      <xdr:colOff>1301750</xdr:colOff>
      <xdr:row>67</xdr:row>
      <xdr:rowOff>2349500</xdr:rowOff>
    </xdr:to>
    <xdr:sp macro="" textlink="">
      <xdr:nvSpPr>
        <xdr:cNvPr id="17" name="Flecha: hacia la izquierda 16">
          <a:extLst>
            <a:ext uri="{FF2B5EF4-FFF2-40B4-BE49-F238E27FC236}">
              <a16:creationId xmlns:a16="http://schemas.microsoft.com/office/drawing/2014/main" xmlns="" id="{2EDAAA81-41A0-4495-AD3C-D0FCDC6DB1B8}"/>
            </a:ext>
          </a:extLst>
        </xdr:cNvPr>
        <xdr:cNvSpPr/>
      </xdr:nvSpPr>
      <xdr:spPr>
        <a:xfrm>
          <a:off x="40039925" y="9078277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69</xdr:row>
      <xdr:rowOff>857250</xdr:rowOff>
    </xdr:from>
    <xdr:to>
      <xdr:col>20</xdr:col>
      <xdr:colOff>1301750</xdr:colOff>
      <xdr:row>69</xdr:row>
      <xdr:rowOff>2349500</xdr:rowOff>
    </xdr:to>
    <xdr:sp macro="" textlink="">
      <xdr:nvSpPr>
        <xdr:cNvPr id="18" name="Flecha: hacia la izquierda 17">
          <a:extLst>
            <a:ext uri="{FF2B5EF4-FFF2-40B4-BE49-F238E27FC236}">
              <a16:creationId xmlns:a16="http://schemas.microsoft.com/office/drawing/2014/main" xmlns="" id="{1C4067F2-6E97-42B3-9B83-0640C8CBD3DF}"/>
            </a:ext>
          </a:extLst>
        </xdr:cNvPr>
        <xdr:cNvSpPr/>
      </xdr:nvSpPr>
      <xdr:spPr>
        <a:xfrm>
          <a:off x="40039925" y="937069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77</xdr:row>
      <xdr:rowOff>857250</xdr:rowOff>
    </xdr:from>
    <xdr:to>
      <xdr:col>20</xdr:col>
      <xdr:colOff>1301750</xdr:colOff>
      <xdr:row>77</xdr:row>
      <xdr:rowOff>2349500</xdr:rowOff>
    </xdr:to>
    <xdr:sp macro="" textlink="">
      <xdr:nvSpPr>
        <xdr:cNvPr id="19" name="Flecha: hacia la izquierda 18">
          <a:extLst>
            <a:ext uri="{FF2B5EF4-FFF2-40B4-BE49-F238E27FC236}">
              <a16:creationId xmlns:a16="http://schemas.microsoft.com/office/drawing/2014/main" xmlns="" id="{C9A5D6A8-4C04-45F9-812A-03D888D43BA5}"/>
            </a:ext>
          </a:extLst>
        </xdr:cNvPr>
        <xdr:cNvSpPr/>
      </xdr:nvSpPr>
      <xdr:spPr>
        <a:xfrm>
          <a:off x="40039925" y="10531792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79</xdr:row>
      <xdr:rowOff>857250</xdr:rowOff>
    </xdr:from>
    <xdr:to>
      <xdr:col>20</xdr:col>
      <xdr:colOff>1301750</xdr:colOff>
      <xdr:row>79</xdr:row>
      <xdr:rowOff>2349500</xdr:rowOff>
    </xdr:to>
    <xdr:sp macro="" textlink="">
      <xdr:nvSpPr>
        <xdr:cNvPr id="20" name="Flecha: hacia la izquierda 19">
          <a:extLst>
            <a:ext uri="{FF2B5EF4-FFF2-40B4-BE49-F238E27FC236}">
              <a16:creationId xmlns:a16="http://schemas.microsoft.com/office/drawing/2014/main" xmlns="" id="{1F9761D1-2E2A-4376-BD93-E404DD724620}"/>
            </a:ext>
          </a:extLst>
        </xdr:cNvPr>
        <xdr:cNvSpPr/>
      </xdr:nvSpPr>
      <xdr:spPr>
        <a:xfrm>
          <a:off x="40039925" y="109451775"/>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20</xdr:col>
      <xdr:colOff>254000</xdr:colOff>
      <xdr:row>81</xdr:row>
      <xdr:rowOff>857250</xdr:rowOff>
    </xdr:from>
    <xdr:to>
      <xdr:col>20</xdr:col>
      <xdr:colOff>1301750</xdr:colOff>
      <xdr:row>81</xdr:row>
      <xdr:rowOff>2349500</xdr:rowOff>
    </xdr:to>
    <xdr:sp macro="" textlink="">
      <xdr:nvSpPr>
        <xdr:cNvPr id="21" name="Flecha: hacia la izquierda 20">
          <a:extLst>
            <a:ext uri="{FF2B5EF4-FFF2-40B4-BE49-F238E27FC236}">
              <a16:creationId xmlns:a16="http://schemas.microsoft.com/office/drawing/2014/main" xmlns="" id="{696B7A42-82DC-4B00-AF6C-2C9FE339C8B1}"/>
            </a:ext>
          </a:extLst>
        </xdr:cNvPr>
        <xdr:cNvSpPr/>
      </xdr:nvSpPr>
      <xdr:spPr>
        <a:xfrm>
          <a:off x="40039925" y="112833150"/>
          <a:ext cx="1047750" cy="1492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editAs="oneCell">
    <xdr:from>
      <xdr:col>13</xdr:col>
      <xdr:colOff>666750</xdr:colOff>
      <xdr:row>1</xdr:row>
      <xdr:rowOff>412750</xdr:rowOff>
    </xdr:from>
    <xdr:to>
      <xdr:col>18</xdr:col>
      <xdr:colOff>127000</xdr:colOff>
      <xdr:row>6</xdr:row>
      <xdr:rowOff>190500</xdr:rowOff>
    </xdr:to>
    <xdr:pic>
      <xdr:nvPicPr>
        <xdr:cNvPr id="23" name="Imagen 2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702000" y="762000"/>
          <a:ext cx="6445250" cy="1492250"/>
        </a:xfrm>
        <a:prstGeom prst="rect">
          <a:avLst/>
        </a:prstGeom>
      </xdr:spPr>
    </xdr:pic>
    <xdr:clientData/>
  </xdr:twoCellAnchor>
  <xdr:twoCellAnchor editAs="oneCell">
    <xdr:from>
      <xdr:col>17</xdr:col>
      <xdr:colOff>1365250</xdr:colOff>
      <xdr:row>0</xdr:row>
      <xdr:rowOff>222250</xdr:rowOff>
    </xdr:from>
    <xdr:to>
      <xdr:col>19</xdr:col>
      <xdr:colOff>0</xdr:colOff>
      <xdr:row>9</xdr:row>
      <xdr:rowOff>95250</xdr:rowOff>
    </xdr:to>
    <xdr:pic>
      <xdr:nvPicPr>
        <xdr:cNvPr id="24" name="Imagen 2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988500" y="222250"/>
          <a:ext cx="4191000" cy="3048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1"/>
  <sheetViews>
    <sheetView tabSelected="1" view="pageBreakPreview" topLeftCell="B4" zoomScale="40" zoomScaleNormal="55" zoomScaleSheetLayoutView="40" zoomScalePageLayoutView="40" workbookViewId="0">
      <selection activeCell="E31" sqref="E31:E32"/>
    </sheetView>
  </sheetViews>
  <sheetFormatPr baseColWidth="10" defaultColWidth="11.42578125" defaultRowHeight="15" x14ac:dyDescent="0.25"/>
  <cols>
    <col min="1" max="1" width="10.5703125" customWidth="1"/>
    <col min="2" max="2" width="25.42578125" customWidth="1"/>
    <col min="3" max="3" width="98.5703125" customWidth="1"/>
    <col min="4" max="5" width="63.7109375" customWidth="1"/>
    <col min="6" max="6" width="13.7109375" customWidth="1"/>
    <col min="7" max="7" width="33.42578125" customWidth="1"/>
    <col min="8" max="9" width="13.7109375" customWidth="1"/>
    <col min="10" max="18" width="20.7109375" customWidth="1"/>
    <col min="19" max="19" width="62.28515625" customWidth="1"/>
    <col min="21" max="21" width="21.85546875" customWidth="1"/>
    <col min="22" max="22" width="166.5703125" customWidth="1"/>
    <col min="238" max="238" width="7.85546875" customWidth="1"/>
    <col min="239" max="239" width="15.5703125" customWidth="1"/>
    <col min="240" max="240" width="42.85546875" customWidth="1"/>
    <col min="241" max="241" width="26.140625" customWidth="1"/>
    <col min="242" max="242" width="14.140625" customWidth="1"/>
    <col min="243" max="243" width="10.7109375" customWidth="1"/>
    <col min="244" max="244" width="16.85546875" customWidth="1"/>
    <col min="245" max="245" width="10.7109375" customWidth="1"/>
    <col min="246" max="246" width="18.5703125" customWidth="1"/>
    <col min="247" max="247" width="18.7109375" customWidth="1"/>
    <col min="248" max="249" width="10.7109375" customWidth="1"/>
    <col min="250" max="250" width="22.140625" customWidth="1"/>
    <col min="251" max="252" width="10.7109375" customWidth="1"/>
    <col min="253" max="253" width="19" customWidth="1"/>
    <col min="254" max="254" width="18.28515625" customWidth="1"/>
    <col min="255" max="256" width="17.42578125" customWidth="1"/>
    <col min="257" max="257" width="4.28515625" customWidth="1"/>
    <col min="258" max="258" width="19.28515625" customWidth="1"/>
    <col min="259" max="259" width="22.85546875" customWidth="1"/>
    <col min="261" max="261" width="12.5703125" bestFit="1" customWidth="1"/>
    <col min="494" max="494" width="7.85546875" customWidth="1"/>
    <col min="495" max="495" width="15.5703125" customWidth="1"/>
    <col min="496" max="496" width="42.85546875" customWidth="1"/>
    <col min="497" max="497" width="26.140625" customWidth="1"/>
    <col min="498" max="498" width="14.140625" customWidth="1"/>
    <col min="499" max="499" width="10.7109375" customWidth="1"/>
    <col min="500" max="500" width="16.85546875" customWidth="1"/>
    <col min="501" max="501" width="10.7109375" customWidth="1"/>
    <col min="502" max="502" width="18.5703125" customWidth="1"/>
    <col min="503" max="503" width="18.7109375" customWidth="1"/>
    <col min="504" max="505" width="10.7109375" customWidth="1"/>
    <col min="506" max="506" width="22.140625" customWidth="1"/>
    <col min="507" max="508" width="10.7109375" customWidth="1"/>
    <col min="509" max="509" width="19" customWidth="1"/>
    <col min="510" max="510" width="18.28515625" customWidth="1"/>
    <col min="511" max="512" width="17.42578125" customWidth="1"/>
    <col min="513" max="513" width="4.28515625" customWidth="1"/>
    <col min="514" max="514" width="19.28515625" customWidth="1"/>
    <col min="515" max="515" width="22.85546875" customWidth="1"/>
    <col min="517" max="517" width="12.5703125" bestFit="1" customWidth="1"/>
    <col min="750" max="750" width="7.85546875" customWidth="1"/>
    <col min="751" max="751" width="15.5703125" customWidth="1"/>
    <col min="752" max="752" width="42.85546875" customWidth="1"/>
    <col min="753" max="753" width="26.140625" customWidth="1"/>
    <col min="754" max="754" width="14.140625" customWidth="1"/>
    <col min="755" max="755" width="10.7109375" customWidth="1"/>
    <col min="756" max="756" width="16.85546875" customWidth="1"/>
    <col min="757" max="757" width="10.7109375" customWidth="1"/>
    <col min="758" max="758" width="18.5703125" customWidth="1"/>
    <col min="759" max="759" width="18.7109375" customWidth="1"/>
    <col min="760" max="761" width="10.7109375" customWidth="1"/>
    <col min="762" max="762" width="22.140625" customWidth="1"/>
    <col min="763" max="764" width="10.7109375" customWidth="1"/>
    <col min="765" max="765" width="19" customWidth="1"/>
    <col min="766" max="766" width="18.28515625" customWidth="1"/>
    <col min="767" max="768" width="17.42578125" customWidth="1"/>
    <col min="769" max="769" width="4.28515625" customWidth="1"/>
    <col min="770" max="770" width="19.28515625" customWidth="1"/>
    <col min="771" max="771" width="22.85546875" customWidth="1"/>
    <col min="773" max="773" width="12.5703125" bestFit="1" customWidth="1"/>
    <col min="1006" max="1006" width="7.85546875" customWidth="1"/>
    <col min="1007" max="1007" width="15.5703125" customWidth="1"/>
    <col min="1008" max="1008" width="42.85546875" customWidth="1"/>
    <col min="1009" max="1009" width="26.140625" customWidth="1"/>
    <col min="1010" max="1010" width="14.140625" customWidth="1"/>
    <col min="1011" max="1011" width="10.7109375" customWidth="1"/>
    <col min="1012" max="1012" width="16.85546875" customWidth="1"/>
    <col min="1013" max="1013" width="10.7109375" customWidth="1"/>
    <col min="1014" max="1014" width="18.5703125" customWidth="1"/>
    <col min="1015" max="1015" width="18.7109375" customWidth="1"/>
    <col min="1016" max="1017" width="10.7109375" customWidth="1"/>
    <col min="1018" max="1018" width="22.140625" customWidth="1"/>
    <col min="1019" max="1020" width="10.7109375" customWidth="1"/>
    <col min="1021" max="1021" width="19" customWidth="1"/>
    <col min="1022" max="1022" width="18.28515625" customWidth="1"/>
    <col min="1023" max="1024" width="17.42578125" customWidth="1"/>
    <col min="1025" max="1025" width="4.28515625" customWidth="1"/>
    <col min="1026" max="1026" width="19.28515625" customWidth="1"/>
    <col min="1027" max="1027" width="22.85546875" customWidth="1"/>
    <col min="1029" max="1029" width="12.5703125" bestFit="1" customWidth="1"/>
    <col min="1262" max="1262" width="7.85546875" customWidth="1"/>
    <col min="1263" max="1263" width="15.5703125" customWidth="1"/>
    <col min="1264" max="1264" width="42.85546875" customWidth="1"/>
    <col min="1265" max="1265" width="26.140625" customWidth="1"/>
    <col min="1266" max="1266" width="14.140625" customWidth="1"/>
    <col min="1267" max="1267" width="10.7109375" customWidth="1"/>
    <col min="1268" max="1268" width="16.85546875" customWidth="1"/>
    <col min="1269" max="1269" width="10.7109375" customWidth="1"/>
    <col min="1270" max="1270" width="18.5703125" customWidth="1"/>
    <col min="1271" max="1271" width="18.7109375" customWidth="1"/>
    <col min="1272" max="1273" width="10.7109375" customWidth="1"/>
    <col min="1274" max="1274" width="22.140625" customWidth="1"/>
    <col min="1275" max="1276" width="10.7109375" customWidth="1"/>
    <col min="1277" max="1277" width="19" customWidth="1"/>
    <col min="1278" max="1278" width="18.28515625" customWidth="1"/>
    <col min="1279" max="1280" width="17.42578125" customWidth="1"/>
    <col min="1281" max="1281" width="4.28515625" customWidth="1"/>
    <col min="1282" max="1282" width="19.28515625" customWidth="1"/>
    <col min="1283" max="1283" width="22.85546875" customWidth="1"/>
    <col min="1285" max="1285" width="12.5703125" bestFit="1" customWidth="1"/>
    <col min="1518" max="1518" width="7.85546875" customWidth="1"/>
    <col min="1519" max="1519" width="15.5703125" customWidth="1"/>
    <col min="1520" max="1520" width="42.85546875" customWidth="1"/>
    <col min="1521" max="1521" width="26.140625" customWidth="1"/>
    <col min="1522" max="1522" width="14.140625" customWidth="1"/>
    <col min="1523" max="1523" width="10.7109375" customWidth="1"/>
    <col min="1524" max="1524" width="16.85546875" customWidth="1"/>
    <col min="1525" max="1525" width="10.7109375" customWidth="1"/>
    <col min="1526" max="1526" width="18.5703125" customWidth="1"/>
    <col min="1527" max="1527" width="18.7109375" customWidth="1"/>
    <col min="1528" max="1529" width="10.7109375" customWidth="1"/>
    <col min="1530" max="1530" width="22.140625" customWidth="1"/>
    <col min="1531" max="1532" width="10.7109375" customWidth="1"/>
    <col min="1533" max="1533" width="19" customWidth="1"/>
    <col min="1534" max="1534" width="18.28515625" customWidth="1"/>
    <col min="1535" max="1536" width="17.42578125" customWidth="1"/>
    <col min="1537" max="1537" width="4.28515625" customWidth="1"/>
    <col min="1538" max="1538" width="19.28515625" customWidth="1"/>
    <col min="1539" max="1539" width="22.85546875" customWidth="1"/>
    <col min="1541" max="1541" width="12.5703125" bestFit="1" customWidth="1"/>
    <col min="1774" max="1774" width="7.85546875" customWidth="1"/>
    <col min="1775" max="1775" width="15.5703125" customWidth="1"/>
    <col min="1776" max="1776" width="42.85546875" customWidth="1"/>
    <col min="1777" max="1777" width="26.140625" customWidth="1"/>
    <col min="1778" max="1778" width="14.140625" customWidth="1"/>
    <col min="1779" max="1779" width="10.7109375" customWidth="1"/>
    <col min="1780" max="1780" width="16.85546875" customWidth="1"/>
    <col min="1781" max="1781" width="10.7109375" customWidth="1"/>
    <col min="1782" max="1782" width="18.5703125" customWidth="1"/>
    <col min="1783" max="1783" width="18.7109375" customWidth="1"/>
    <col min="1784" max="1785" width="10.7109375" customWidth="1"/>
    <col min="1786" max="1786" width="22.140625" customWidth="1"/>
    <col min="1787" max="1788" width="10.7109375" customWidth="1"/>
    <col min="1789" max="1789" width="19" customWidth="1"/>
    <col min="1790" max="1790" width="18.28515625" customWidth="1"/>
    <col min="1791" max="1792" width="17.42578125" customWidth="1"/>
    <col min="1793" max="1793" width="4.28515625" customWidth="1"/>
    <col min="1794" max="1794" width="19.28515625" customWidth="1"/>
    <col min="1795" max="1795" width="22.85546875" customWidth="1"/>
    <col min="1797" max="1797" width="12.5703125" bestFit="1" customWidth="1"/>
    <col min="2030" max="2030" width="7.85546875" customWidth="1"/>
    <col min="2031" max="2031" width="15.5703125" customWidth="1"/>
    <col min="2032" max="2032" width="42.85546875" customWidth="1"/>
    <col min="2033" max="2033" width="26.140625" customWidth="1"/>
    <col min="2034" max="2034" width="14.140625" customWidth="1"/>
    <col min="2035" max="2035" width="10.7109375" customWidth="1"/>
    <col min="2036" max="2036" width="16.85546875" customWidth="1"/>
    <col min="2037" max="2037" width="10.7109375" customWidth="1"/>
    <col min="2038" max="2038" width="18.5703125" customWidth="1"/>
    <col min="2039" max="2039" width="18.7109375" customWidth="1"/>
    <col min="2040" max="2041" width="10.7109375" customWidth="1"/>
    <col min="2042" max="2042" width="22.140625" customWidth="1"/>
    <col min="2043" max="2044" width="10.7109375" customWidth="1"/>
    <col min="2045" max="2045" width="19" customWidth="1"/>
    <col min="2046" max="2046" width="18.28515625" customWidth="1"/>
    <col min="2047" max="2048" width="17.42578125" customWidth="1"/>
    <col min="2049" max="2049" width="4.28515625" customWidth="1"/>
    <col min="2050" max="2050" width="19.28515625" customWidth="1"/>
    <col min="2051" max="2051" width="22.85546875" customWidth="1"/>
    <col min="2053" max="2053" width="12.5703125" bestFit="1" customWidth="1"/>
    <col min="2286" max="2286" width="7.85546875" customWidth="1"/>
    <col min="2287" max="2287" width="15.5703125" customWidth="1"/>
    <col min="2288" max="2288" width="42.85546875" customWidth="1"/>
    <col min="2289" max="2289" width="26.140625" customWidth="1"/>
    <col min="2290" max="2290" width="14.140625" customWidth="1"/>
    <col min="2291" max="2291" width="10.7109375" customWidth="1"/>
    <col min="2292" max="2292" width="16.85546875" customWidth="1"/>
    <col min="2293" max="2293" width="10.7109375" customWidth="1"/>
    <col min="2294" max="2294" width="18.5703125" customWidth="1"/>
    <col min="2295" max="2295" width="18.7109375" customWidth="1"/>
    <col min="2296" max="2297" width="10.7109375" customWidth="1"/>
    <col min="2298" max="2298" width="22.140625" customWidth="1"/>
    <col min="2299" max="2300" width="10.7109375" customWidth="1"/>
    <col min="2301" max="2301" width="19" customWidth="1"/>
    <col min="2302" max="2302" width="18.28515625" customWidth="1"/>
    <col min="2303" max="2304" width="17.42578125" customWidth="1"/>
    <col min="2305" max="2305" width="4.28515625" customWidth="1"/>
    <col min="2306" max="2306" width="19.28515625" customWidth="1"/>
    <col min="2307" max="2307" width="22.85546875" customWidth="1"/>
    <col min="2309" max="2309" width="12.5703125" bestFit="1" customWidth="1"/>
    <col min="2542" max="2542" width="7.85546875" customWidth="1"/>
    <col min="2543" max="2543" width="15.5703125" customWidth="1"/>
    <col min="2544" max="2544" width="42.85546875" customWidth="1"/>
    <col min="2545" max="2545" width="26.140625" customWidth="1"/>
    <col min="2546" max="2546" width="14.140625" customWidth="1"/>
    <col min="2547" max="2547" width="10.7109375" customWidth="1"/>
    <col min="2548" max="2548" width="16.85546875" customWidth="1"/>
    <col min="2549" max="2549" width="10.7109375" customWidth="1"/>
    <col min="2550" max="2550" width="18.5703125" customWidth="1"/>
    <col min="2551" max="2551" width="18.7109375" customWidth="1"/>
    <col min="2552" max="2553" width="10.7109375" customWidth="1"/>
    <col min="2554" max="2554" width="22.140625" customWidth="1"/>
    <col min="2555" max="2556" width="10.7109375" customWidth="1"/>
    <col min="2557" max="2557" width="19" customWidth="1"/>
    <col min="2558" max="2558" width="18.28515625" customWidth="1"/>
    <col min="2559" max="2560" width="17.42578125" customWidth="1"/>
    <col min="2561" max="2561" width="4.28515625" customWidth="1"/>
    <col min="2562" max="2562" width="19.28515625" customWidth="1"/>
    <col min="2563" max="2563" width="22.85546875" customWidth="1"/>
    <col min="2565" max="2565" width="12.5703125" bestFit="1" customWidth="1"/>
    <col min="2798" max="2798" width="7.85546875" customWidth="1"/>
    <col min="2799" max="2799" width="15.5703125" customWidth="1"/>
    <col min="2800" max="2800" width="42.85546875" customWidth="1"/>
    <col min="2801" max="2801" width="26.140625" customWidth="1"/>
    <col min="2802" max="2802" width="14.140625" customWidth="1"/>
    <col min="2803" max="2803" width="10.7109375" customWidth="1"/>
    <col min="2804" max="2804" width="16.85546875" customWidth="1"/>
    <col min="2805" max="2805" width="10.7109375" customWidth="1"/>
    <col min="2806" max="2806" width="18.5703125" customWidth="1"/>
    <col min="2807" max="2807" width="18.7109375" customWidth="1"/>
    <col min="2808" max="2809" width="10.7109375" customWidth="1"/>
    <col min="2810" max="2810" width="22.140625" customWidth="1"/>
    <col min="2811" max="2812" width="10.7109375" customWidth="1"/>
    <col min="2813" max="2813" width="19" customWidth="1"/>
    <col min="2814" max="2814" width="18.28515625" customWidth="1"/>
    <col min="2815" max="2816" width="17.42578125" customWidth="1"/>
    <col min="2817" max="2817" width="4.28515625" customWidth="1"/>
    <col min="2818" max="2818" width="19.28515625" customWidth="1"/>
    <col min="2819" max="2819" width="22.85546875" customWidth="1"/>
    <col min="2821" max="2821" width="12.5703125" bestFit="1" customWidth="1"/>
    <col min="3054" max="3054" width="7.85546875" customWidth="1"/>
    <col min="3055" max="3055" width="15.5703125" customWidth="1"/>
    <col min="3056" max="3056" width="42.85546875" customWidth="1"/>
    <col min="3057" max="3057" width="26.140625" customWidth="1"/>
    <col min="3058" max="3058" width="14.140625" customWidth="1"/>
    <col min="3059" max="3059" width="10.7109375" customWidth="1"/>
    <col min="3060" max="3060" width="16.85546875" customWidth="1"/>
    <col min="3061" max="3061" width="10.7109375" customWidth="1"/>
    <col min="3062" max="3062" width="18.5703125" customWidth="1"/>
    <col min="3063" max="3063" width="18.7109375" customWidth="1"/>
    <col min="3064" max="3065" width="10.7109375" customWidth="1"/>
    <col min="3066" max="3066" width="22.140625" customWidth="1"/>
    <col min="3067" max="3068" width="10.7109375" customWidth="1"/>
    <col min="3069" max="3069" width="19" customWidth="1"/>
    <col min="3070" max="3070" width="18.28515625" customWidth="1"/>
    <col min="3071" max="3072" width="17.42578125" customWidth="1"/>
    <col min="3073" max="3073" width="4.28515625" customWidth="1"/>
    <col min="3074" max="3074" width="19.28515625" customWidth="1"/>
    <col min="3075" max="3075" width="22.85546875" customWidth="1"/>
    <col min="3077" max="3077" width="12.5703125" bestFit="1" customWidth="1"/>
    <col min="3310" max="3310" width="7.85546875" customWidth="1"/>
    <col min="3311" max="3311" width="15.5703125" customWidth="1"/>
    <col min="3312" max="3312" width="42.85546875" customWidth="1"/>
    <col min="3313" max="3313" width="26.140625" customWidth="1"/>
    <col min="3314" max="3314" width="14.140625" customWidth="1"/>
    <col min="3315" max="3315" width="10.7109375" customWidth="1"/>
    <col min="3316" max="3316" width="16.85546875" customWidth="1"/>
    <col min="3317" max="3317" width="10.7109375" customWidth="1"/>
    <col min="3318" max="3318" width="18.5703125" customWidth="1"/>
    <col min="3319" max="3319" width="18.7109375" customWidth="1"/>
    <col min="3320" max="3321" width="10.7109375" customWidth="1"/>
    <col min="3322" max="3322" width="22.140625" customWidth="1"/>
    <col min="3323" max="3324" width="10.7109375" customWidth="1"/>
    <col min="3325" max="3325" width="19" customWidth="1"/>
    <col min="3326" max="3326" width="18.28515625" customWidth="1"/>
    <col min="3327" max="3328" width="17.42578125" customWidth="1"/>
    <col min="3329" max="3329" width="4.28515625" customWidth="1"/>
    <col min="3330" max="3330" width="19.28515625" customWidth="1"/>
    <col min="3331" max="3331" width="22.85546875" customWidth="1"/>
    <col min="3333" max="3333" width="12.5703125" bestFit="1" customWidth="1"/>
    <col min="3566" max="3566" width="7.85546875" customWidth="1"/>
    <col min="3567" max="3567" width="15.5703125" customWidth="1"/>
    <col min="3568" max="3568" width="42.85546875" customWidth="1"/>
    <col min="3569" max="3569" width="26.140625" customWidth="1"/>
    <col min="3570" max="3570" width="14.140625" customWidth="1"/>
    <col min="3571" max="3571" width="10.7109375" customWidth="1"/>
    <col min="3572" max="3572" width="16.85546875" customWidth="1"/>
    <col min="3573" max="3573" width="10.7109375" customWidth="1"/>
    <col min="3574" max="3574" width="18.5703125" customWidth="1"/>
    <col min="3575" max="3575" width="18.7109375" customWidth="1"/>
    <col min="3576" max="3577" width="10.7109375" customWidth="1"/>
    <col min="3578" max="3578" width="22.140625" customWidth="1"/>
    <col min="3579" max="3580" width="10.7109375" customWidth="1"/>
    <col min="3581" max="3581" width="19" customWidth="1"/>
    <col min="3582" max="3582" width="18.28515625" customWidth="1"/>
    <col min="3583" max="3584" width="17.42578125" customWidth="1"/>
    <col min="3585" max="3585" width="4.28515625" customWidth="1"/>
    <col min="3586" max="3586" width="19.28515625" customWidth="1"/>
    <col min="3587" max="3587" width="22.85546875" customWidth="1"/>
    <col min="3589" max="3589" width="12.5703125" bestFit="1" customWidth="1"/>
    <col min="3822" max="3822" width="7.85546875" customWidth="1"/>
    <col min="3823" max="3823" width="15.5703125" customWidth="1"/>
    <col min="3824" max="3824" width="42.85546875" customWidth="1"/>
    <col min="3825" max="3825" width="26.140625" customWidth="1"/>
    <col min="3826" max="3826" width="14.140625" customWidth="1"/>
    <col min="3827" max="3827" width="10.7109375" customWidth="1"/>
    <col min="3828" max="3828" width="16.85546875" customWidth="1"/>
    <col min="3829" max="3829" width="10.7109375" customWidth="1"/>
    <col min="3830" max="3830" width="18.5703125" customWidth="1"/>
    <col min="3831" max="3831" width="18.7109375" customWidth="1"/>
    <col min="3832" max="3833" width="10.7109375" customWidth="1"/>
    <col min="3834" max="3834" width="22.140625" customWidth="1"/>
    <col min="3835" max="3836" width="10.7109375" customWidth="1"/>
    <col min="3837" max="3837" width="19" customWidth="1"/>
    <col min="3838" max="3838" width="18.28515625" customWidth="1"/>
    <col min="3839" max="3840" width="17.42578125" customWidth="1"/>
    <col min="3841" max="3841" width="4.28515625" customWidth="1"/>
    <col min="3842" max="3842" width="19.28515625" customWidth="1"/>
    <col min="3843" max="3843" width="22.85546875" customWidth="1"/>
    <col min="3845" max="3845" width="12.5703125" bestFit="1" customWidth="1"/>
    <col min="4078" max="4078" width="7.85546875" customWidth="1"/>
    <col min="4079" max="4079" width="15.5703125" customWidth="1"/>
    <col min="4080" max="4080" width="42.85546875" customWidth="1"/>
    <col min="4081" max="4081" width="26.140625" customWidth="1"/>
    <col min="4082" max="4082" width="14.140625" customWidth="1"/>
    <col min="4083" max="4083" width="10.7109375" customWidth="1"/>
    <col min="4084" max="4084" width="16.85546875" customWidth="1"/>
    <col min="4085" max="4085" width="10.7109375" customWidth="1"/>
    <col min="4086" max="4086" width="18.5703125" customWidth="1"/>
    <col min="4087" max="4087" width="18.7109375" customWidth="1"/>
    <col min="4088" max="4089" width="10.7109375" customWidth="1"/>
    <col min="4090" max="4090" width="22.140625" customWidth="1"/>
    <col min="4091" max="4092" width="10.7109375" customWidth="1"/>
    <col min="4093" max="4093" width="19" customWidth="1"/>
    <col min="4094" max="4094" width="18.28515625" customWidth="1"/>
    <col min="4095" max="4096" width="17.42578125" customWidth="1"/>
    <col min="4097" max="4097" width="4.28515625" customWidth="1"/>
    <col min="4098" max="4098" width="19.28515625" customWidth="1"/>
    <col min="4099" max="4099" width="22.85546875" customWidth="1"/>
    <col min="4101" max="4101" width="12.5703125" bestFit="1" customWidth="1"/>
    <col min="4334" max="4334" width="7.85546875" customWidth="1"/>
    <col min="4335" max="4335" width="15.5703125" customWidth="1"/>
    <col min="4336" max="4336" width="42.85546875" customWidth="1"/>
    <col min="4337" max="4337" width="26.140625" customWidth="1"/>
    <col min="4338" max="4338" width="14.140625" customWidth="1"/>
    <col min="4339" max="4339" width="10.7109375" customWidth="1"/>
    <col min="4340" max="4340" width="16.85546875" customWidth="1"/>
    <col min="4341" max="4341" width="10.7109375" customWidth="1"/>
    <col min="4342" max="4342" width="18.5703125" customWidth="1"/>
    <col min="4343" max="4343" width="18.7109375" customWidth="1"/>
    <col min="4344" max="4345" width="10.7109375" customWidth="1"/>
    <col min="4346" max="4346" width="22.140625" customWidth="1"/>
    <col min="4347" max="4348" width="10.7109375" customWidth="1"/>
    <col min="4349" max="4349" width="19" customWidth="1"/>
    <col min="4350" max="4350" width="18.28515625" customWidth="1"/>
    <col min="4351" max="4352" width="17.42578125" customWidth="1"/>
    <col min="4353" max="4353" width="4.28515625" customWidth="1"/>
    <col min="4354" max="4354" width="19.28515625" customWidth="1"/>
    <col min="4355" max="4355" width="22.85546875" customWidth="1"/>
    <col min="4357" max="4357" width="12.5703125" bestFit="1" customWidth="1"/>
    <col min="4590" max="4590" width="7.85546875" customWidth="1"/>
    <col min="4591" max="4591" width="15.5703125" customWidth="1"/>
    <col min="4592" max="4592" width="42.85546875" customWidth="1"/>
    <col min="4593" max="4593" width="26.140625" customWidth="1"/>
    <col min="4594" max="4594" width="14.140625" customWidth="1"/>
    <col min="4595" max="4595" width="10.7109375" customWidth="1"/>
    <col min="4596" max="4596" width="16.85546875" customWidth="1"/>
    <col min="4597" max="4597" width="10.7109375" customWidth="1"/>
    <col min="4598" max="4598" width="18.5703125" customWidth="1"/>
    <col min="4599" max="4599" width="18.7109375" customWidth="1"/>
    <col min="4600" max="4601" width="10.7109375" customWidth="1"/>
    <col min="4602" max="4602" width="22.140625" customWidth="1"/>
    <col min="4603" max="4604" width="10.7109375" customWidth="1"/>
    <col min="4605" max="4605" width="19" customWidth="1"/>
    <col min="4606" max="4606" width="18.28515625" customWidth="1"/>
    <col min="4607" max="4608" width="17.42578125" customWidth="1"/>
    <col min="4609" max="4609" width="4.28515625" customWidth="1"/>
    <col min="4610" max="4610" width="19.28515625" customWidth="1"/>
    <col min="4611" max="4611" width="22.85546875" customWidth="1"/>
    <col min="4613" max="4613" width="12.5703125" bestFit="1" customWidth="1"/>
    <col min="4846" max="4846" width="7.85546875" customWidth="1"/>
    <col min="4847" max="4847" width="15.5703125" customWidth="1"/>
    <col min="4848" max="4848" width="42.85546875" customWidth="1"/>
    <col min="4849" max="4849" width="26.140625" customWidth="1"/>
    <col min="4850" max="4850" width="14.140625" customWidth="1"/>
    <col min="4851" max="4851" width="10.7109375" customWidth="1"/>
    <col min="4852" max="4852" width="16.85546875" customWidth="1"/>
    <col min="4853" max="4853" width="10.7109375" customWidth="1"/>
    <col min="4854" max="4854" width="18.5703125" customWidth="1"/>
    <col min="4855" max="4855" width="18.7109375" customWidth="1"/>
    <col min="4856" max="4857" width="10.7109375" customWidth="1"/>
    <col min="4858" max="4858" width="22.140625" customWidth="1"/>
    <col min="4859" max="4860" width="10.7109375" customWidth="1"/>
    <col min="4861" max="4861" width="19" customWidth="1"/>
    <col min="4862" max="4862" width="18.28515625" customWidth="1"/>
    <col min="4863" max="4864" width="17.42578125" customWidth="1"/>
    <col min="4865" max="4865" width="4.28515625" customWidth="1"/>
    <col min="4866" max="4866" width="19.28515625" customWidth="1"/>
    <col min="4867" max="4867" width="22.85546875" customWidth="1"/>
    <col min="4869" max="4869" width="12.5703125" bestFit="1" customWidth="1"/>
    <col min="5102" max="5102" width="7.85546875" customWidth="1"/>
    <col min="5103" max="5103" width="15.5703125" customWidth="1"/>
    <col min="5104" max="5104" width="42.85546875" customWidth="1"/>
    <col min="5105" max="5105" width="26.140625" customWidth="1"/>
    <col min="5106" max="5106" width="14.140625" customWidth="1"/>
    <col min="5107" max="5107" width="10.7109375" customWidth="1"/>
    <col min="5108" max="5108" width="16.85546875" customWidth="1"/>
    <col min="5109" max="5109" width="10.7109375" customWidth="1"/>
    <col min="5110" max="5110" width="18.5703125" customWidth="1"/>
    <col min="5111" max="5111" width="18.7109375" customWidth="1"/>
    <col min="5112" max="5113" width="10.7109375" customWidth="1"/>
    <col min="5114" max="5114" width="22.140625" customWidth="1"/>
    <col min="5115" max="5116" width="10.7109375" customWidth="1"/>
    <col min="5117" max="5117" width="19" customWidth="1"/>
    <col min="5118" max="5118" width="18.28515625" customWidth="1"/>
    <col min="5119" max="5120" width="17.42578125" customWidth="1"/>
    <col min="5121" max="5121" width="4.28515625" customWidth="1"/>
    <col min="5122" max="5122" width="19.28515625" customWidth="1"/>
    <col min="5123" max="5123" width="22.85546875" customWidth="1"/>
    <col min="5125" max="5125" width="12.5703125" bestFit="1" customWidth="1"/>
    <col min="5358" max="5358" width="7.85546875" customWidth="1"/>
    <col min="5359" max="5359" width="15.5703125" customWidth="1"/>
    <col min="5360" max="5360" width="42.85546875" customWidth="1"/>
    <col min="5361" max="5361" width="26.140625" customWidth="1"/>
    <col min="5362" max="5362" width="14.140625" customWidth="1"/>
    <col min="5363" max="5363" width="10.7109375" customWidth="1"/>
    <col min="5364" max="5364" width="16.85546875" customWidth="1"/>
    <col min="5365" max="5365" width="10.7109375" customWidth="1"/>
    <col min="5366" max="5366" width="18.5703125" customWidth="1"/>
    <col min="5367" max="5367" width="18.7109375" customWidth="1"/>
    <col min="5368" max="5369" width="10.7109375" customWidth="1"/>
    <col min="5370" max="5370" width="22.140625" customWidth="1"/>
    <col min="5371" max="5372" width="10.7109375" customWidth="1"/>
    <col min="5373" max="5373" width="19" customWidth="1"/>
    <col min="5374" max="5374" width="18.28515625" customWidth="1"/>
    <col min="5375" max="5376" width="17.42578125" customWidth="1"/>
    <col min="5377" max="5377" width="4.28515625" customWidth="1"/>
    <col min="5378" max="5378" width="19.28515625" customWidth="1"/>
    <col min="5379" max="5379" width="22.85546875" customWidth="1"/>
    <col min="5381" max="5381" width="12.5703125" bestFit="1" customWidth="1"/>
    <col min="5614" max="5614" width="7.85546875" customWidth="1"/>
    <col min="5615" max="5615" width="15.5703125" customWidth="1"/>
    <col min="5616" max="5616" width="42.85546875" customWidth="1"/>
    <col min="5617" max="5617" width="26.140625" customWidth="1"/>
    <col min="5618" max="5618" width="14.140625" customWidth="1"/>
    <col min="5619" max="5619" width="10.7109375" customWidth="1"/>
    <col min="5620" max="5620" width="16.85546875" customWidth="1"/>
    <col min="5621" max="5621" width="10.7109375" customWidth="1"/>
    <col min="5622" max="5622" width="18.5703125" customWidth="1"/>
    <col min="5623" max="5623" width="18.7109375" customWidth="1"/>
    <col min="5624" max="5625" width="10.7109375" customWidth="1"/>
    <col min="5626" max="5626" width="22.140625" customWidth="1"/>
    <col min="5627" max="5628" width="10.7109375" customWidth="1"/>
    <col min="5629" max="5629" width="19" customWidth="1"/>
    <col min="5630" max="5630" width="18.28515625" customWidth="1"/>
    <col min="5631" max="5632" width="17.42578125" customWidth="1"/>
    <col min="5633" max="5633" width="4.28515625" customWidth="1"/>
    <col min="5634" max="5634" width="19.28515625" customWidth="1"/>
    <col min="5635" max="5635" width="22.85546875" customWidth="1"/>
    <col min="5637" max="5637" width="12.5703125" bestFit="1" customWidth="1"/>
    <col min="5870" max="5870" width="7.85546875" customWidth="1"/>
    <col min="5871" max="5871" width="15.5703125" customWidth="1"/>
    <col min="5872" max="5872" width="42.85546875" customWidth="1"/>
    <col min="5873" max="5873" width="26.140625" customWidth="1"/>
    <col min="5874" max="5874" width="14.140625" customWidth="1"/>
    <col min="5875" max="5875" width="10.7109375" customWidth="1"/>
    <col min="5876" max="5876" width="16.85546875" customWidth="1"/>
    <col min="5877" max="5877" width="10.7109375" customWidth="1"/>
    <col min="5878" max="5878" width="18.5703125" customWidth="1"/>
    <col min="5879" max="5879" width="18.7109375" customWidth="1"/>
    <col min="5880" max="5881" width="10.7109375" customWidth="1"/>
    <col min="5882" max="5882" width="22.140625" customWidth="1"/>
    <col min="5883" max="5884" width="10.7109375" customWidth="1"/>
    <col min="5885" max="5885" width="19" customWidth="1"/>
    <col min="5886" max="5886" width="18.28515625" customWidth="1"/>
    <col min="5887" max="5888" width="17.42578125" customWidth="1"/>
    <col min="5889" max="5889" width="4.28515625" customWidth="1"/>
    <col min="5890" max="5890" width="19.28515625" customWidth="1"/>
    <col min="5891" max="5891" width="22.85546875" customWidth="1"/>
    <col min="5893" max="5893" width="12.5703125" bestFit="1" customWidth="1"/>
    <col min="6126" max="6126" width="7.85546875" customWidth="1"/>
    <col min="6127" max="6127" width="15.5703125" customWidth="1"/>
    <col min="6128" max="6128" width="42.85546875" customWidth="1"/>
    <col min="6129" max="6129" width="26.140625" customWidth="1"/>
    <col min="6130" max="6130" width="14.140625" customWidth="1"/>
    <col min="6131" max="6131" width="10.7109375" customWidth="1"/>
    <col min="6132" max="6132" width="16.85546875" customWidth="1"/>
    <col min="6133" max="6133" width="10.7109375" customWidth="1"/>
    <col min="6134" max="6134" width="18.5703125" customWidth="1"/>
    <col min="6135" max="6135" width="18.7109375" customWidth="1"/>
    <col min="6136" max="6137" width="10.7109375" customWidth="1"/>
    <col min="6138" max="6138" width="22.140625" customWidth="1"/>
    <col min="6139" max="6140" width="10.7109375" customWidth="1"/>
    <col min="6141" max="6141" width="19" customWidth="1"/>
    <col min="6142" max="6142" width="18.28515625" customWidth="1"/>
    <col min="6143" max="6144" width="17.42578125" customWidth="1"/>
    <col min="6145" max="6145" width="4.28515625" customWidth="1"/>
    <col min="6146" max="6146" width="19.28515625" customWidth="1"/>
    <col min="6147" max="6147" width="22.85546875" customWidth="1"/>
    <col min="6149" max="6149" width="12.5703125" bestFit="1" customWidth="1"/>
    <col min="6382" max="6382" width="7.85546875" customWidth="1"/>
    <col min="6383" max="6383" width="15.5703125" customWidth="1"/>
    <col min="6384" max="6384" width="42.85546875" customWidth="1"/>
    <col min="6385" max="6385" width="26.140625" customWidth="1"/>
    <col min="6386" max="6386" width="14.140625" customWidth="1"/>
    <col min="6387" max="6387" width="10.7109375" customWidth="1"/>
    <col min="6388" max="6388" width="16.85546875" customWidth="1"/>
    <col min="6389" max="6389" width="10.7109375" customWidth="1"/>
    <col min="6390" max="6390" width="18.5703125" customWidth="1"/>
    <col min="6391" max="6391" width="18.7109375" customWidth="1"/>
    <col min="6392" max="6393" width="10.7109375" customWidth="1"/>
    <col min="6394" max="6394" width="22.140625" customWidth="1"/>
    <col min="6395" max="6396" width="10.7109375" customWidth="1"/>
    <col min="6397" max="6397" width="19" customWidth="1"/>
    <col min="6398" max="6398" width="18.28515625" customWidth="1"/>
    <col min="6399" max="6400" width="17.42578125" customWidth="1"/>
    <col min="6401" max="6401" width="4.28515625" customWidth="1"/>
    <col min="6402" max="6402" width="19.28515625" customWidth="1"/>
    <col min="6403" max="6403" width="22.85546875" customWidth="1"/>
    <col min="6405" max="6405" width="12.5703125" bestFit="1" customWidth="1"/>
    <col min="6638" max="6638" width="7.85546875" customWidth="1"/>
    <col min="6639" max="6639" width="15.5703125" customWidth="1"/>
    <col min="6640" max="6640" width="42.85546875" customWidth="1"/>
    <col min="6641" max="6641" width="26.140625" customWidth="1"/>
    <col min="6642" max="6642" width="14.140625" customWidth="1"/>
    <col min="6643" max="6643" width="10.7109375" customWidth="1"/>
    <col min="6644" max="6644" width="16.85546875" customWidth="1"/>
    <col min="6645" max="6645" width="10.7109375" customWidth="1"/>
    <col min="6646" max="6646" width="18.5703125" customWidth="1"/>
    <col min="6647" max="6647" width="18.7109375" customWidth="1"/>
    <col min="6648" max="6649" width="10.7109375" customWidth="1"/>
    <col min="6650" max="6650" width="22.140625" customWidth="1"/>
    <col min="6651" max="6652" width="10.7109375" customWidth="1"/>
    <col min="6653" max="6653" width="19" customWidth="1"/>
    <col min="6654" max="6654" width="18.28515625" customWidth="1"/>
    <col min="6655" max="6656" width="17.42578125" customWidth="1"/>
    <col min="6657" max="6657" width="4.28515625" customWidth="1"/>
    <col min="6658" max="6658" width="19.28515625" customWidth="1"/>
    <col min="6659" max="6659" width="22.85546875" customWidth="1"/>
    <col min="6661" max="6661" width="12.5703125" bestFit="1" customWidth="1"/>
    <col min="6894" max="6894" width="7.85546875" customWidth="1"/>
    <col min="6895" max="6895" width="15.5703125" customWidth="1"/>
    <col min="6896" max="6896" width="42.85546875" customWidth="1"/>
    <col min="6897" max="6897" width="26.140625" customWidth="1"/>
    <col min="6898" max="6898" width="14.140625" customWidth="1"/>
    <col min="6899" max="6899" width="10.7109375" customWidth="1"/>
    <col min="6900" max="6900" width="16.85546875" customWidth="1"/>
    <col min="6901" max="6901" width="10.7109375" customWidth="1"/>
    <col min="6902" max="6902" width="18.5703125" customWidth="1"/>
    <col min="6903" max="6903" width="18.7109375" customWidth="1"/>
    <col min="6904" max="6905" width="10.7109375" customWidth="1"/>
    <col min="6906" max="6906" width="22.140625" customWidth="1"/>
    <col min="6907" max="6908" width="10.7109375" customWidth="1"/>
    <col min="6909" max="6909" width="19" customWidth="1"/>
    <col min="6910" max="6910" width="18.28515625" customWidth="1"/>
    <col min="6911" max="6912" width="17.42578125" customWidth="1"/>
    <col min="6913" max="6913" width="4.28515625" customWidth="1"/>
    <col min="6914" max="6914" width="19.28515625" customWidth="1"/>
    <col min="6915" max="6915" width="22.85546875" customWidth="1"/>
    <col min="6917" max="6917" width="12.5703125" bestFit="1" customWidth="1"/>
    <col min="7150" max="7150" width="7.85546875" customWidth="1"/>
    <col min="7151" max="7151" width="15.5703125" customWidth="1"/>
    <col min="7152" max="7152" width="42.85546875" customWidth="1"/>
    <col min="7153" max="7153" width="26.140625" customWidth="1"/>
    <col min="7154" max="7154" width="14.140625" customWidth="1"/>
    <col min="7155" max="7155" width="10.7109375" customWidth="1"/>
    <col min="7156" max="7156" width="16.85546875" customWidth="1"/>
    <col min="7157" max="7157" width="10.7109375" customWidth="1"/>
    <col min="7158" max="7158" width="18.5703125" customWidth="1"/>
    <col min="7159" max="7159" width="18.7109375" customWidth="1"/>
    <col min="7160" max="7161" width="10.7109375" customWidth="1"/>
    <col min="7162" max="7162" width="22.140625" customWidth="1"/>
    <col min="7163" max="7164" width="10.7109375" customWidth="1"/>
    <col min="7165" max="7165" width="19" customWidth="1"/>
    <col min="7166" max="7166" width="18.28515625" customWidth="1"/>
    <col min="7167" max="7168" width="17.42578125" customWidth="1"/>
    <col min="7169" max="7169" width="4.28515625" customWidth="1"/>
    <col min="7170" max="7170" width="19.28515625" customWidth="1"/>
    <col min="7171" max="7171" width="22.85546875" customWidth="1"/>
    <col min="7173" max="7173" width="12.5703125" bestFit="1" customWidth="1"/>
    <col min="7406" max="7406" width="7.85546875" customWidth="1"/>
    <col min="7407" max="7407" width="15.5703125" customWidth="1"/>
    <col min="7408" max="7408" width="42.85546875" customWidth="1"/>
    <col min="7409" max="7409" width="26.140625" customWidth="1"/>
    <col min="7410" max="7410" width="14.140625" customWidth="1"/>
    <col min="7411" max="7411" width="10.7109375" customWidth="1"/>
    <col min="7412" max="7412" width="16.85546875" customWidth="1"/>
    <col min="7413" max="7413" width="10.7109375" customWidth="1"/>
    <col min="7414" max="7414" width="18.5703125" customWidth="1"/>
    <col min="7415" max="7415" width="18.7109375" customWidth="1"/>
    <col min="7416" max="7417" width="10.7109375" customWidth="1"/>
    <col min="7418" max="7418" width="22.140625" customWidth="1"/>
    <col min="7419" max="7420" width="10.7109375" customWidth="1"/>
    <col min="7421" max="7421" width="19" customWidth="1"/>
    <col min="7422" max="7422" width="18.28515625" customWidth="1"/>
    <col min="7423" max="7424" width="17.42578125" customWidth="1"/>
    <col min="7425" max="7425" width="4.28515625" customWidth="1"/>
    <col min="7426" max="7426" width="19.28515625" customWidth="1"/>
    <col min="7427" max="7427" width="22.85546875" customWidth="1"/>
    <col min="7429" max="7429" width="12.5703125" bestFit="1" customWidth="1"/>
    <col min="7662" max="7662" width="7.85546875" customWidth="1"/>
    <col min="7663" max="7663" width="15.5703125" customWidth="1"/>
    <col min="7664" max="7664" width="42.85546875" customWidth="1"/>
    <col min="7665" max="7665" width="26.140625" customWidth="1"/>
    <col min="7666" max="7666" width="14.140625" customWidth="1"/>
    <col min="7667" max="7667" width="10.7109375" customWidth="1"/>
    <col min="7668" max="7668" width="16.85546875" customWidth="1"/>
    <col min="7669" max="7669" width="10.7109375" customWidth="1"/>
    <col min="7670" max="7670" width="18.5703125" customWidth="1"/>
    <col min="7671" max="7671" width="18.7109375" customWidth="1"/>
    <col min="7672" max="7673" width="10.7109375" customWidth="1"/>
    <col min="7674" max="7674" width="22.140625" customWidth="1"/>
    <col min="7675" max="7676" width="10.7109375" customWidth="1"/>
    <col min="7677" max="7677" width="19" customWidth="1"/>
    <col min="7678" max="7678" width="18.28515625" customWidth="1"/>
    <col min="7679" max="7680" width="17.42578125" customWidth="1"/>
    <col min="7681" max="7681" width="4.28515625" customWidth="1"/>
    <col min="7682" max="7682" width="19.28515625" customWidth="1"/>
    <col min="7683" max="7683" width="22.85546875" customWidth="1"/>
    <col min="7685" max="7685" width="12.5703125" bestFit="1" customWidth="1"/>
    <col min="7918" max="7918" width="7.85546875" customWidth="1"/>
    <col min="7919" max="7919" width="15.5703125" customWidth="1"/>
    <col min="7920" max="7920" width="42.85546875" customWidth="1"/>
    <col min="7921" max="7921" width="26.140625" customWidth="1"/>
    <col min="7922" max="7922" width="14.140625" customWidth="1"/>
    <col min="7923" max="7923" width="10.7109375" customWidth="1"/>
    <col min="7924" max="7924" width="16.85546875" customWidth="1"/>
    <col min="7925" max="7925" width="10.7109375" customWidth="1"/>
    <col min="7926" max="7926" width="18.5703125" customWidth="1"/>
    <col min="7927" max="7927" width="18.7109375" customWidth="1"/>
    <col min="7928" max="7929" width="10.7109375" customWidth="1"/>
    <col min="7930" max="7930" width="22.140625" customWidth="1"/>
    <col min="7931" max="7932" width="10.7109375" customWidth="1"/>
    <col min="7933" max="7933" width="19" customWidth="1"/>
    <col min="7934" max="7934" width="18.28515625" customWidth="1"/>
    <col min="7935" max="7936" width="17.42578125" customWidth="1"/>
    <col min="7937" max="7937" width="4.28515625" customWidth="1"/>
    <col min="7938" max="7938" width="19.28515625" customWidth="1"/>
    <col min="7939" max="7939" width="22.85546875" customWidth="1"/>
    <col min="7941" max="7941" width="12.5703125" bestFit="1" customWidth="1"/>
    <col min="8174" max="8174" width="7.85546875" customWidth="1"/>
    <col min="8175" max="8175" width="15.5703125" customWidth="1"/>
    <col min="8176" max="8176" width="42.85546875" customWidth="1"/>
    <col min="8177" max="8177" width="26.140625" customWidth="1"/>
    <col min="8178" max="8178" width="14.140625" customWidth="1"/>
    <col min="8179" max="8179" width="10.7109375" customWidth="1"/>
    <col min="8180" max="8180" width="16.85546875" customWidth="1"/>
    <col min="8181" max="8181" width="10.7109375" customWidth="1"/>
    <col min="8182" max="8182" width="18.5703125" customWidth="1"/>
    <col min="8183" max="8183" width="18.7109375" customWidth="1"/>
    <col min="8184" max="8185" width="10.7109375" customWidth="1"/>
    <col min="8186" max="8186" width="22.140625" customWidth="1"/>
    <col min="8187" max="8188" width="10.7109375" customWidth="1"/>
    <col min="8189" max="8189" width="19" customWidth="1"/>
    <col min="8190" max="8190" width="18.28515625" customWidth="1"/>
    <col min="8191" max="8192" width="17.42578125" customWidth="1"/>
    <col min="8193" max="8193" width="4.28515625" customWidth="1"/>
    <col min="8194" max="8194" width="19.28515625" customWidth="1"/>
    <col min="8195" max="8195" width="22.85546875" customWidth="1"/>
    <col min="8197" max="8197" width="12.5703125" bestFit="1" customWidth="1"/>
    <col min="8430" max="8430" width="7.85546875" customWidth="1"/>
    <col min="8431" max="8431" width="15.5703125" customWidth="1"/>
    <col min="8432" max="8432" width="42.85546875" customWidth="1"/>
    <col min="8433" max="8433" width="26.140625" customWidth="1"/>
    <col min="8434" max="8434" width="14.140625" customWidth="1"/>
    <col min="8435" max="8435" width="10.7109375" customWidth="1"/>
    <col min="8436" max="8436" width="16.85546875" customWidth="1"/>
    <col min="8437" max="8437" width="10.7109375" customWidth="1"/>
    <col min="8438" max="8438" width="18.5703125" customWidth="1"/>
    <col min="8439" max="8439" width="18.7109375" customWidth="1"/>
    <col min="8440" max="8441" width="10.7109375" customWidth="1"/>
    <col min="8442" max="8442" width="22.140625" customWidth="1"/>
    <col min="8443" max="8444" width="10.7109375" customWidth="1"/>
    <col min="8445" max="8445" width="19" customWidth="1"/>
    <col min="8446" max="8446" width="18.28515625" customWidth="1"/>
    <col min="8447" max="8448" width="17.42578125" customWidth="1"/>
    <col min="8449" max="8449" width="4.28515625" customWidth="1"/>
    <col min="8450" max="8450" width="19.28515625" customWidth="1"/>
    <col min="8451" max="8451" width="22.85546875" customWidth="1"/>
    <col min="8453" max="8453" width="12.5703125" bestFit="1" customWidth="1"/>
    <col min="8686" max="8686" width="7.85546875" customWidth="1"/>
    <col min="8687" max="8687" width="15.5703125" customWidth="1"/>
    <col min="8688" max="8688" width="42.85546875" customWidth="1"/>
    <col min="8689" max="8689" width="26.140625" customWidth="1"/>
    <col min="8690" max="8690" width="14.140625" customWidth="1"/>
    <col min="8691" max="8691" width="10.7109375" customWidth="1"/>
    <col min="8692" max="8692" width="16.85546875" customWidth="1"/>
    <col min="8693" max="8693" width="10.7109375" customWidth="1"/>
    <col min="8694" max="8694" width="18.5703125" customWidth="1"/>
    <col min="8695" max="8695" width="18.7109375" customWidth="1"/>
    <col min="8696" max="8697" width="10.7109375" customWidth="1"/>
    <col min="8698" max="8698" width="22.140625" customWidth="1"/>
    <col min="8699" max="8700" width="10.7109375" customWidth="1"/>
    <col min="8701" max="8701" width="19" customWidth="1"/>
    <col min="8702" max="8702" width="18.28515625" customWidth="1"/>
    <col min="8703" max="8704" width="17.42578125" customWidth="1"/>
    <col min="8705" max="8705" width="4.28515625" customWidth="1"/>
    <col min="8706" max="8706" width="19.28515625" customWidth="1"/>
    <col min="8707" max="8707" width="22.85546875" customWidth="1"/>
    <col min="8709" max="8709" width="12.5703125" bestFit="1" customWidth="1"/>
    <col min="8942" max="8942" width="7.85546875" customWidth="1"/>
    <col min="8943" max="8943" width="15.5703125" customWidth="1"/>
    <col min="8944" max="8944" width="42.85546875" customWidth="1"/>
    <col min="8945" max="8945" width="26.140625" customWidth="1"/>
    <col min="8946" max="8946" width="14.140625" customWidth="1"/>
    <col min="8947" max="8947" width="10.7109375" customWidth="1"/>
    <col min="8948" max="8948" width="16.85546875" customWidth="1"/>
    <col min="8949" max="8949" width="10.7109375" customWidth="1"/>
    <col min="8950" max="8950" width="18.5703125" customWidth="1"/>
    <col min="8951" max="8951" width="18.7109375" customWidth="1"/>
    <col min="8952" max="8953" width="10.7109375" customWidth="1"/>
    <col min="8954" max="8954" width="22.140625" customWidth="1"/>
    <col min="8955" max="8956" width="10.7109375" customWidth="1"/>
    <col min="8957" max="8957" width="19" customWidth="1"/>
    <col min="8958" max="8958" width="18.28515625" customWidth="1"/>
    <col min="8959" max="8960" width="17.42578125" customWidth="1"/>
    <col min="8961" max="8961" width="4.28515625" customWidth="1"/>
    <col min="8962" max="8962" width="19.28515625" customWidth="1"/>
    <col min="8963" max="8963" width="22.85546875" customWidth="1"/>
    <col min="8965" max="8965" width="12.5703125" bestFit="1" customWidth="1"/>
    <col min="9198" max="9198" width="7.85546875" customWidth="1"/>
    <col min="9199" max="9199" width="15.5703125" customWidth="1"/>
    <col min="9200" max="9200" width="42.85546875" customWidth="1"/>
    <col min="9201" max="9201" width="26.140625" customWidth="1"/>
    <col min="9202" max="9202" width="14.140625" customWidth="1"/>
    <col min="9203" max="9203" width="10.7109375" customWidth="1"/>
    <col min="9204" max="9204" width="16.85546875" customWidth="1"/>
    <col min="9205" max="9205" width="10.7109375" customWidth="1"/>
    <col min="9206" max="9206" width="18.5703125" customWidth="1"/>
    <col min="9207" max="9207" width="18.7109375" customWidth="1"/>
    <col min="9208" max="9209" width="10.7109375" customWidth="1"/>
    <col min="9210" max="9210" width="22.140625" customWidth="1"/>
    <col min="9211" max="9212" width="10.7109375" customWidth="1"/>
    <col min="9213" max="9213" width="19" customWidth="1"/>
    <col min="9214" max="9214" width="18.28515625" customWidth="1"/>
    <col min="9215" max="9216" width="17.42578125" customWidth="1"/>
    <col min="9217" max="9217" width="4.28515625" customWidth="1"/>
    <col min="9218" max="9218" width="19.28515625" customWidth="1"/>
    <col min="9219" max="9219" width="22.85546875" customWidth="1"/>
    <col min="9221" max="9221" width="12.5703125" bestFit="1" customWidth="1"/>
    <col min="9454" max="9454" width="7.85546875" customWidth="1"/>
    <col min="9455" max="9455" width="15.5703125" customWidth="1"/>
    <col min="9456" max="9456" width="42.85546875" customWidth="1"/>
    <col min="9457" max="9457" width="26.140625" customWidth="1"/>
    <col min="9458" max="9458" width="14.140625" customWidth="1"/>
    <col min="9459" max="9459" width="10.7109375" customWidth="1"/>
    <col min="9460" max="9460" width="16.85546875" customWidth="1"/>
    <col min="9461" max="9461" width="10.7109375" customWidth="1"/>
    <col min="9462" max="9462" width="18.5703125" customWidth="1"/>
    <col min="9463" max="9463" width="18.7109375" customWidth="1"/>
    <col min="9464" max="9465" width="10.7109375" customWidth="1"/>
    <col min="9466" max="9466" width="22.140625" customWidth="1"/>
    <col min="9467" max="9468" width="10.7109375" customWidth="1"/>
    <col min="9469" max="9469" width="19" customWidth="1"/>
    <col min="9470" max="9470" width="18.28515625" customWidth="1"/>
    <col min="9471" max="9472" width="17.42578125" customWidth="1"/>
    <col min="9473" max="9473" width="4.28515625" customWidth="1"/>
    <col min="9474" max="9474" width="19.28515625" customWidth="1"/>
    <col min="9475" max="9475" width="22.85546875" customWidth="1"/>
    <col min="9477" max="9477" width="12.5703125" bestFit="1" customWidth="1"/>
    <col min="9710" max="9710" width="7.85546875" customWidth="1"/>
    <col min="9711" max="9711" width="15.5703125" customWidth="1"/>
    <col min="9712" max="9712" width="42.85546875" customWidth="1"/>
    <col min="9713" max="9713" width="26.140625" customWidth="1"/>
    <col min="9714" max="9714" width="14.140625" customWidth="1"/>
    <col min="9715" max="9715" width="10.7109375" customWidth="1"/>
    <col min="9716" max="9716" width="16.85546875" customWidth="1"/>
    <col min="9717" max="9717" width="10.7109375" customWidth="1"/>
    <col min="9718" max="9718" width="18.5703125" customWidth="1"/>
    <col min="9719" max="9719" width="18.7109375" customWidth="1"/>
    <col min="9720" max="9721" width="10.7109375" customWidth="1"/>
    <col min="9722" max="9722" width="22.140625" customWidth="1"/>
    <col min="9723" max="9724" width="10.7109375" customWidth="1"/>
    <col min="9725" max="9725" width="19" customWidth="1"/>
    <col min="9726" max="9726" width="18.28515625" customWidth="1"/>
    <col min="9727" max="9728" width="17.42578125" customWidth="1"/>
    <col min="9729" max="9729" width="4.28515625" customWidth="1"/>
    <col min="9730" max="9730" width="19.28515625" customWidth="1"/>
    <col min="9731" max="9731" width="22.85546875" customWidth="1"/>
    <col min="9733" max="9733" width="12.5703125" bestFit="1" customWidth="1"/>
    <col min="9966" max="9966" width="7.85546875" customWidth="1"/>
    <col min="9967" max="9967" width="15.5703125" customWidth="1"/>
    <col min="9968" max="9968" width="42.85546875" customWidth="1"/>
    <col min="9969" max="9969" width="26.140625" customWidth="1"/>
    <col min="9970" max="9970" width="14.140625" customWidth="1"/>
    <col min="9971" max="9971" width="10.7109375" customWidth="1"/>
    <col min="9972" max="9972" width="16.85546875" customWidth="1"/>
    <col min="9973" max="9973" width="10.7109375" customWidth="1"/>
    <col min="9974" max="9974" width="18.5703125" customWidth="1"/>
    <col min="9975" max="9975" width="18.7109375" customWidth="1"/>
    <col min="9976" max="9977" width="10.7109375" customWidth="1"/>
    <col min="9978" max="9978" width="22.140625" customWidth="1"/>
    <col min="9979" max="9980" width="10.7109375" customWidth="1"/>
    <col min="9981" max="9981" width="19" customWidth="1"/>
    <col min="9982" max="9982" width="18.28515625" customWidth="1"/>
    <col min="9983" max="9984" width="17.42578125" customWidth="1"/>
    <col min="9985" max="9985" width="4.28515625" customWidth="1"/>
    <col min="9986" max="9986" width="19.28515625" customWidth="1"/>
    <col min="9987" max="9987" width="22.85546875" customWidth="1"/>
    <col min="9989" max="9989" width="12.5703125" bestFit="1" customWidth="1"/>
    <col min="10222" max="10222" width="7.85546875" customWidth="1"/>
    <col min="10223" max="10223" width="15.5703125" customWidth="1"/>
    <col min="10224" max="10224" width="42.85546875" customWidth="1"/>
    <col min="10225" max="10225" width="26.140625" customWidth="1"/>
    <col min="10226" max="10226" width="14.140625" customWidth="1"/>
    <col min="10227" max="10227" width="10.7109375" customWidth="1"/>
    <col min="10228" max="10228" width="16.85546875" customWidth="1"/>
    <col min="10229" max="10229" width="10.7109375" customWidth="1"/>
    <col min="10230" max="10230" width="18.5703125" customWidth="1"/>
    <col min="10231" max="10231" width="18.7109375" customWidth="1"/>
    <col min="10232" max="10233" width="10.7109375" customWidth="1"/>
    <col min="10234" max="10234" width="22.140625" customWidth="1"/>
    <col min="10235" max="10236" width="10.7109375" customWidth="1"/>
    <col min="10237" max="10237" width="19" customWidth="1"/>
    <col min="10238" max="10238" width="18.28515625" customWidth="1"/>
    <col min="10239" max="10240" width="17.42578125" customWidth="1"/>
    <col min="10241" max="10241" width="4.28515625" customWidth="1"/>
    <col min="10242" max="10242" width="19.28515625" customWidth="1"/>
    <col min="10243" max="10243" width="22.85546875" customWidth="1"/>
    <col min="10245" max="10245" width="12.5703125" bestFit="1" customWidth="1"/>
    <col min="10478" max="10478" width="7.85546875" customWidth="1"/>
    <col min="10479" max="10479" width="15.5703125" customWidth="1"/>
    <col min="10480" max="10480" width="42.85546875" customWidth="1"/>
    <col min="10481" max="10481" width="26.140625" customWidth="1"/>
    <col min="10482" max="10482" width="14.140625" customWidth="1"/>
    <col min="10483" max="10483" width="10.7109375" customWidth="1"/>
    <col min="10484" max="10484" width="16.85546875" customWidth="1"/>
    <col min="10485" max="10485" width="10.7109375" customWidth="1"/>
    <col min="10486" max="10486" width="18.5703125" customWidth="1"/>
    <col min="10487" max="10487" width="18.7109375" customWidth="1"/>
    <col min="10488" max="10489" width="10.7109375" customWidth="1"/>
    <col min="10490" max="10490" width="22.140625" customWidth="1"/>
    <col min="10491" max="10492" width="10.7109375" customWidth="1"/>
    <col min="10493" max="10493" width="19" customWidth="1"/>
    <col min="10494" max="10494" width="18.28515625" customWidth="1"/>
    <col min="10495" max="10496" width="17.42578125" customWidth="1"/>
    <col min="10497" max="10497" width="4.28515625" customWidth="1"/>
    <col min="10498" max="10498" width="19.28515625" customWidth="1"/>
    <col min="10499" max="10499" width="22.85546875" customWidth="1"/>
    <col min="10501" max="10501" width="12.5703125" bestFit="1" customWidth="1"/>
    <col min="10734" max="10734" width="7.85546875" customWidth="1"/>
    <col min="10735" max="10735" width="15.5703125" customWidth="1"/>
    <col min="10736" max="10736" width="42.85546875" customWidth="1"/>
    <col min="10737" max="10737" width="26.140625" customWidth="1"/>
    <col min="10738" max="10738" width="14.140625" customWidth="1"/>
    <col min="10739" max="10739" width="10.7109375" customWidth="1"/>
    <col min="10740" max="10740" width="16.85546875" customWidth="1"/>
    <col min="10741" max="10741" width="10.7109375" customWidth="1"/>
    <col min="10742" max="10742" width="18.5703125" customWidth="1"/>
    <col min="10743" max="10743" width="18.7109375" customWidth="1"/>
    <col min="10744" max="10745" width="10.7109375" customWidth="1"/>
    <col min="10746" max="10746" width="22.140625" customWidth="1"/>
    <col min="10747" max="10748" width="10.7109375" customWidth="1"/>
    <col min="10749" max="10749" width="19" customWidth="1"/>
    <col min="10750" max="10750" width="18.28515625" customWidth="1"/>
    <col min="10751" max="10752" width="17.42578125" customWidth="1"/>
    <col min="10753" max="10753" width="4.28515625" customWidth="1"/>
    <col min="10754" max="10754" width="19.28515625" customWidth="1"/>
    <col min="10755" max="10755" width="22.85546875" customWidth="1"/>
    <col min="10757" max="10757" width="12.5703125" bestFit="1" customWidth="1"/>
    <col min="10990" max="10990" width="7.85546875" customWidth="1"/>
    <col min="10991" max="10991" width="15.5703125" customWidth="1"/>
    <col min="10992" max="10992" width="42.85546875" customWidth="1"/>
    <col min="10993" max="10993" width="26.140625" customWidth="1"/>
    <col min="10994" max="10994" width="14.140625" customWidth="1"/>
    <col min="10995" max="10995" width="10.7109375" customWidth="1"/>
    <col min="10996" max="10996" width="16.85546875" customWidth="1"/>
    <col min="10997" max="10997" width="10.7109375" customWidth="1"/>
    <col min="10998" max="10998" width="18.5703125" customWidth="1"/>
    <col min="10999" max="10999" width="18.7109375" customWidth="1"/>
    <col min="11000" max="11001" width="10.7109375" customWidth="1"/>
    <col min="11002" max="11002" width="22.140625" customWidth="1"/>
    <col min="11003" max="11004" width="10.7109375" customWidth="1"/>
    <col min="11005" max="11005" width="19" customWidth="1"/>
    <col min="11006" max="11006" width="18.28515625" customWidth="1"/>
    <col min="11007" max="11008" width="17.42578125" customWidth="1"/>
    <col min="11009" max="11009" width="4.28515625" customWidth="1"/>
    <col min="11010" max="11010" width="19.28515625" customWidth="1"/>
    <col min="11011" max="11011" width="22.85546875" customWidth="1"/>
    <col min="11013" max="11013" width="12.5703125" bestFit="1" customWidth="1"/>
    <col min="11246" max="11246" width="7.85546875" customWidth="1"/>
    <col min="11247" max="11247" width="15.5703125" customWidth="1"/>
    <col min="11248" max="11248" width="42.85546875" customWidth="1"/>
    <col min="11249" max="11249" width="26.140625" customWidth="1"/>
    <col min="11250" max="11250" width="14.140625" customWidth="1"/>
    <col min="11251" max="11251" width="10.7109375" customWidth="1"/>
    <col min="11252" max="11252" width="16.85546875" customWidth="1"/>
    <col min="11253" max="11253" width="10.7109375" customWidth="1"/>
    <col min="11254" max="11254" width="18.5703125" customWidth="1"/>
    <col min="11255" max="11255" width="18.7109375" customWidth="1"/>
    <col min="11256" max="11257" width="10.7109375" customWidth="1"/>
    <col min="11258" max="11258" width="22.140625" customWidth="1"/>
    <col min="11259" max="11260" width="10.7109375" customWidth="1"/>
    <col min="11261" max="11261" width="19" customWidth="1"/>
    <col min="11262" max="11262" width="18.28515625" customWidth="1"/>
    <col min="11263" max="11264" width="17.42578125" customWidth="1"/>
    <col min="11265" max="11265" width="4.28515625" customWidth="1"/>
    <col min="11266" max="11266" width="19.28515625" customWidth="1"/>
    <col min="11267" max="11267" width="22.85546875" customWidth="1"/>
    <col min="11269" max="11269" width="12.5703125" bestFit="1" customWidth="1"/>
    <col min="11502" max="11502" width="7.85546875" customWidth="1"/>
    <col min="11503" max="11503" width="15.5703125" customWidth="1"/>
    <col min="11504" max="11504" width="42.85546875" customWidth="1"/>
    <col min="11505" max="11505" width="26.140625" customWidth="1"/>
    <col min="11506" max="11506" width="14.140625" customWidth="1"/>
    <col min="11507" max="11507" width="10.7109375" customWidth="1"/>
    <col min="11508" max="11508" width="16.85546875" customWidth="1"/>
    <col min="11509" max="11509" width="10.7109375" customWidth="1"/>
    <col min="11510" max="11510" width="18.5703125" customWidth="1"/>
    <col min="11511" max="11511" width="18.7109375" customWidth="1"/>
    <col min="11512" max="11513" width="10.7109375" customWidth="1"/>
    <col min="11514" max="11514" width="22.140625" customWidth="1"/>
    <col min="11515" max="11516" width="10.7109375" customWidth="1"/>
    <col min="11517" max="11517" width="19" customWidth="1"/>
    <col min="11518" max="11518" width="18.28515625" customWidth="1"/>
    <col min="11519" max="11520" width="17.42578125" customWidth="1"/>
    <col min="11521" max="11521" width="4.28515625" customWidth="1"/>
    <col min="11522" max="11522" width="19.28515625" customWidth="1"/>
    <col min="11523" max="11523" width="22.85546875" customWidth="1"/>
    <col min="11525" max="11525" width="12.5703125" bestFit="1" customWidth="1"/>
    <col min="11758" max="11758" width="7.85546875" customWidth="1"/>
    <col min="11759" max="11759" width="15.5703125" customWidth="1"/>
    <col min="11760" max="11760" width="42.85546875" customWidth="1"/>
    <col min="11761" max="11761" width="26.140625" customWidth="1"/>
    <col min="11762" max="11762" width="14.140625" customWidth="1"/>
    <col min="11763" max="11763" width="10.7109375" customWidth="1"/>
    <col min="11764" max="11764" width="16.85546875" customWidth="1"/>
    <col min="11765" max="11765" width="10.7109375" customWidth="1"/>
    <col min="11766" max="11766" width="18.5703125" customWidth="1"/>
    <col min="11767" max="11767" width="18.7109375" customWidth="1"/>
    <col min="11768" max="11769" width="10.7109375" customWidth="1"/>
    <col min="11770" max="11770" width="22.140625" customWidth="1"/>
    <col min="11771" max="11772" width="10.7109375" customWidth="1"/>
    <col min="11773" max="11773" width="19" customWidth="1"/>
    <col min="11774" max="11774" width="18.28515625" customWidth="1"/>
    <col min="11775" max="11776" width="17.42578125" customWidth="1"/>
    <col min="11777" max="11777" width="4.28515625" customWidth="1"/>
    <col min="11778" max="11778" width="19.28515625" customWidth="1"/>
    <col min="11779" max="11779" width="22.85546875" customWidth="1"/>
    <col min="11781" max="11781" width="12.5703125" bestFit="1" customWidth="1"/>
    <col min="12014" max="12014" width="7.85546875" customWidth="1"/>
    <col min="12015" max="12015" width="15.5703125" customWidth="1"/>
    <col min="12016" max="12016" width="42.85546875" customWidth="1"/>
    <col min="12017" max="12017" width="26.140625" customWidth="1"/>
    <col min="12018" max="12018" width="14.140625" customWidth="1"/>
    <col min="12019" max="12019" width="10.7109375" customWidth="1"/>
    <col min="12020" max="12020" width="16.85546875" customWidth="1"/>
    <col min="12021" max="12021" width="10.7109375" customWidth="1"/>
    <col min="12022" max="12022" width="18.5703125" customWidth="1"/>
    <col min="12023" max="12023" width="18.7109375" customWidth="1"/>
    <col min="12024" max="12025" width="10.7109375" customWidth="1"/>
    <col min="12026" max="12026" width="22.140625" customWidth="1"/>
    <col min="12027" max="12028" width="10.7109375" customWidth="1"/>
    <col min="12029" max="12029" width="19" customWidth="1"/>
    <col min="12030" max="12030" width="18.28515625" customWidth="1"/>
    <col min="12031" max="12032" width="17.42578125" customWidth="1"/>
    <col min="12033" max="12033" width="4.28515625" customWidth="1"/>
    <col min="12034" max="12034" width="19.28515625" customWidth="1"/>
    <col min="12035" max="12035" width="22.85546875" customWidth="1"/>
    <col min="12037" max="12037" width="12.5703125" bestFit="1" customWidth="1"/>
    <col min="12270" max="12270" width="7.85546875" customWidth="1"/>
    <col min="12271" max="12271" width="15.5703125" customWidth="1"/>
    <col min="12272" max="12272" width="42.85546875" customWidth="1"/>
    <col min="12273" max="12273" width="26.140625" customWidth="1"/>
    <col min="12274" max="12274" width="14.140625" customWidth="1"/>
    <col min="12275" max="12275" width="10.7109375" customWidth="1"/>
    <col min="12276" max="12276" width="16.85546875" customWidth="1"/>
    <col min="12277" max="12277" width="10.7109375" customWidth="1"/>
    <col min="12278" max="12278" width="18.5703125" customWidth="1"/>
    <col min="12279" max="12279" width="18.7109375" customWidth="1"/>
    <col min="12280" max="12281" width="10.7109375" customWidth="1"/>
    <col min="12282" max="12282" width="22.140625" customWidth="1"/>
    <col min="12283" max="12284" width="10.7109375" customWidth="1"/>
    <col min="12285" max="12285" width="19" customWidth="1"/>
    <col min="12286" max="12286" width="18.28515625" customWidth="1"/>
    <col min="12287" max="12288" width="17.42578125" customWidth="1"/>
    <col min="12289" max="12289" width="4.28515625" customWidth="1"/>
    <col min="12290" max="12290" width="19.28515625" customWidth="1"/>
    <col min="12291" max="12291" width="22.85546875" customWidth="1"/>
    <col min="12293" max="12293" width="12.5703125" bestFit="1" customWidth="1"/>
    <col min="12526" max="12526" width="7.85546875" customWidth="1"/>
    <col min="12527" max="12527" width="15.5703125" customWidth="1"/>
    <col min="12528" max="12528" width="42.85546875" customWidth="1"/>
    <col min="12529" max="12529" width="26.140625" customWidth="1"/>
    <col min="12530" max="12530" width="14.140625" customWidth="1"/>
    <col min="12531" max="12531" width="10.7109375" customWidth="1"/>
    <col min="12532" max="12532" width="16.85546875" customWidth="1"/>
    <col min="12533" max="12533" width="10.7109375" customWidth="1"/>
    <col min="12534" max="12534" width="18.5703125" customWidth="1"/>
    <col min="12535" max="12535" width="18.7109375" customWidth="1"/>
    <col min="12536" max="12537" width="10.7109375" customWidth="1"/>
    <col min="12538" max="12538" width="22.140625" customWidth="1"/>
    <col min="12539" max="12540" width="10.7109375" customWidth="1"/>
    <col min="12541" max="12541" width="19" customWidth="1"/>
    <col min="12542" max="12542" width="18.28515625" customWidth="1"/>
    <col min="12543" max="12544" width="17.42578125" customWidth="1"/>
    <col min="12545" max="12545" width="4.28515625" customWidth="1"/>
    <col min="12546" max="12546" width="19.28515625" customWidth="1"/>
    <col min="12547" max="12547" width="22.85546875" customWidth="1"/>
    <col min="12549" max="12549" width="12.5703125" bestFit="1" customWidth="1"/>
    <col min="12782" max="12782" width="7.85546875" customWidth="1"/>
    <col min="12783" max="12783" width="15.5703125" customWidth="1"/>
    <col min="12784" max="12784" width="42.85546875" customWidth="1"/>
    <col min="12785" max="12785" width="26.140625" customWidth="1"/>
    <col min="12786" max="12786" width="14.140625" customWidth="1"/>
    <col min="12787" max="12787" width="10.7109375" customWidth="1"/>
    <col min="12788" max="12788" width="16.85546875" customWidth="1"/>
    <col min="12789" max="12789" width="10.7109375" customWidth="1"/>
    <col min="12790" max="12790" width="18.5703125" customWidth="1"/>
    <col min="12791" max="12791" width="18.7109375" customWidth="1"/>
    <col min="12792" max="12793" width="10.7109375" customWidth="1"/>
    <col min="12794" max="12794" width="22.140625" customWidth="1"/>
    <col min="12795" max="12796" width="10.7109375" customWidth="1"/>
    <col min="12797" max="12797" width="19" customWidth="1"/>
    <col min="12798" max="12798" width="18.28515625" customWidth="1"/>
    <col min="12799" max="12800" width="17.42578125" customWidth="1"/>
    <col min="12801" max="12801" width="4.28515625" customWidth="1"/>
    <col min="12802" max="12802" width="19.28515625" customWidth="1"/>
    <col min="12803" max="12803" width="22.85546875" customWidth="1"/>
    <col min="12805" max="12805" width="12.5703125" bestFit="1" customWidth="1"/>
    <col min="13038" max="13038" width="7.85546875" customWidth="1"/>
    <col min="13039" max="13039" width="15.5703125" customWidth="1"/>
    <col min="13040" max="13040" width="42.85546875" customWidth="1"/>
    <col min="13041" max="13041" width="26.140625" customWidth="1"/>
    <col min="13042" max="13042" width="14.140625" customWidth="1"/>
    <col min="13043" max="13043" width="10.7109375" customWidth="1"/>
    <col min="13044" max="13044" width="16.85546875" customWidth="1"/>
    <col min="13045" max="13045" width="10.7109375" customWidth="1"/>
    <col min="13046" max="13046" width="18.5703125" customWidth="1"/>
    <col min="13047" max="13047" width="18.7109375" customWidth="1"/>
    <col min="13048" max="13049" width="10.7109375" customWidth="1"/>
    <col min="13050" max="13050" width="22.140625" customWidth="1"/>
    <col min="13051" max="13052" width="10.7109375" customWidth="1"/>
    <col min="13053" max="13053" width="19" customWidth="1"/>
    <col min="13054" max="13054" width="18.28515625" customWidth="1"/>
    <col min="13055" max="13056" width="17.42578125" customWidth="1"/>
    <col min="13057" max="13057" width="4.28515625" customWidth="1"/>
    <col min="13058" max="13058" width="19.28515625" customWidth="1"/>
    <col min="13059" max="13059" width="22.85546875" customWidth="1"/>
    <col min="13061" max="13061" width="12.5703125" bestFit="1" customWidth="1"/>
    <col min="13294" max="13294" width="7.85546875" customWidth="1"/>
    <col min="13295" max="13295" width="15.5703125" customWidth="1"/>
    <col min="13296" max="13296" width="42.85546875" customWidth="1"/>
    <col min="13297" max="13297" width="26.140625" customWidth="1"/>
    <col min="13298" max="13298" width="14.140625" customWidth="1"/>
    <col min="13299" max="13299" width="10.7109375" customWidth="1"/>
    <col min="13300" max="13300" width="16.85546875" customWidth="1"/>
    <col min="13301" max="13301" width="10.7109375" customWidth="1"/>
    <col min="13302" max="13302" width="18.5703125" customWidth="1"/>
    <col min="13303" max="13303" width="18.7109375" customWidth="1"/>
    <col min="13304" max="13305" width="10.7109375" customWidth="1"/>
    <col min="13306" max="13306" width="22.140625" customWidth="1"/>
    <col min="13307" max="13308" width="10.7109375" customWidth="1"/>
    <col min="13309" max="13309" width="19" customWidth="1"/>
    <col min="13310" max="13310" width="18.28515625" customWidth="1"/>
    <col min="13311" max="13312" width="17.42578125" customWidth="1"/>
    <col min="13313" max="13313" width="4.28515625" customWidth="1"/>
    <col min="13314" max="13314" width="19.28515625" customWidth="1"/>
    <col min="13315" max="13315" width="22.85546875" customWidth="1"/>
    <col min="13317" max="13317" width="12.5703125" bestFit="1" customWidth="1"/>
    <col min="13550" max="13550" width="7.85546875" customWidth="1"/>
    <col min="13551" max="13551" width="15.5703125" customWidth="1"/>
    <col min="13552" max="13552" width="42.85546875" customWidth="1"/>
    <col min="13553" max="13553" width="26.140625" customWidth="1"/>
    <col min="13554" max="13554" width="14.140625" customWidth="1"/>
    <col min="13555" max="13555" width="10.7109375" customWidth="1"/>
    <col min="13556" max="13556" width="16.85546875" customWidth="1"/>
    <col min="13557" max="13557" width="10.7109375" customWidth="1"/>
    <col min="13558" max="13558" width="18.5703125" customWidth="1"/>
    <col min="13559" max="13559" width="18.7109375" customWidth="1"/>
    <col min="13560" max="13561" width="10.7109375" customWidth="1"/>
    <col min="13562" max="13562" width="22.140625" customWidth="1"/>
    <col min="13563" max="13564" width="10.7109375" customWidth="1"/>
    <col min="13565" max="13565" width="19" customWidth="1"/>
    <col min="13566" max="13566" width="18.28515625" customWidth="1"/>
    <col min="13567" max="13568" width="17.42578125" customWidth="1"/>
    <col min="13569" max="13569" width="4.28515625" customWidth="1"/>
    <col min="13570" max="13570" width="19.28515625" customWidth="1"/>
    <col min="13571" max="13571" width="22.85546875" customWidth="1"/>
    <col min="13573" max="13573" width="12.5703125" bestFit="1" customWidth="1"/>
    <col min="13806" max="13806" width="7.85546875" customWidth="1"/>
    <col min="13807" max="13807" width="15.5703125" customWidth="1"/>
    <col min="13808" max="13808" width="42.85546875" customWidth="1"/>
    <col min="13809" max="13809" width="26.140625" customWidth="1"/>
    <col min="13810" max="13810" width="14.140625" customWidth="1"/>
    <col min="13811" max="13811" width="10.7109375" customWidth="1"/>
    <col min="13812" max="13812" width="16.85546875" customWidth="1"/>
    <col min="13813" max="13813" width="10.7109375" customWidth="1"/>
    <col min="13814" max="13814" width="18.5703125" customWidth="1"/>
    <col min="13815" max="13815" width="18.7109375" customWidth="1"/>
    <col min="13816" max="13817" width="10.7109375" customWidth="1"/>
    <col min="13818" max="13818" width="22.140625" customWidth="1"/>
    <col min="13819" max="13820" width="10.7109375" customWidth="1"/>
    <col min="13821" max="13821" width="19" customWidth="1"/>
    <col min="13822" max="13822" width="18.28515625" customWidth="1"/>
    <col min="13823" max="13824" width="17.42578125" customWidth="1"/>
    <col min="13825" max="13825" width="4.28515625" customWidth="1"/>
    <col min="13826" max="13826" width="19.28515625" customWidth="1"/>
    <col min="13827" max="13827" width="22.85546875" customWidth="1"/>
    <col min="13829" max="13829" width="12.5703125" bestFit="1" customWidth="1"/>
    <col min="14062" max="14062" width="7.85546875" customWidth="1"/>
    <col min="14063" max="14063" width="15.5703125" customWidth="1"/>
    <col min="14064" max="14064" width="42.85546875" customWidth="1"/>
    <col min="14065" max="14065" width="26.140625" customWidth="1"/>
    <col min="14066" max="14066" width="14.140625" customWidth="1"/>
    <col min="14067" max="14067" width="10.7109375" customWidth="1"/>
    <col min="14068" max="14068" width="16.85546875" customWidth="1"/>
    <col min="14069" max="14069" width="10.7109375" customWidth="1"/>
    <col min="14070" max="14070" width="18.5703125" customWidth="1"/>
    <col min="14071" max="14071" width="18.7109375" customWidth="1"/>
    <col min="14072" max="14073" width="10.7109375" customWidth="1"/>
    <col min="14074" max="14074" width="22.140625" customWidth="1"/>
    <col min="14075" max="14076" width="10.7109375" customWidth="1"/>
    <col min="14077" max="14077" width="19" customWidth="1"/>
    <col min="14078" max="14078" width="18.28515625" customWidth="1"/>
    <col min="14079" max="14080" width="17.42578125" customWidth="1"/>
    <col min="14081" max="14081" width="4.28515625" customWidth="1"/>
    <col min="14082" max="14082" width="19.28515625" customWidth="1"/>
    <col min="14083" max="14083" width="22.85546875" customWidth="1"/>
    <col min="14085" max="14085" width="12.5703125" bestFit="1" customWidth="1"/>
    <col min="14318" max="14318" width="7.85546875" customWidth="1"/>
    <col min="14319" max="14319" width="15.5703125" customWidth="1"/>
    <col min="14320" max="14320" width="42.85546875" customWidth="1"/>
    <col min="14321" max="14321" width="26.140625" customWidth="1"/>
    <col min="14322" max="14322" width="14.140625" customWidth="1"/>
    <col min="14323" max="14323" width="10.7109375" customWidth="1"/>
    <col min="14324" max="14324" width="16.85546875" customWidth="1"/>
    <col min="14325" max="14325" width="10.7109375" customWidth="1"/>
    <col min="14326" max="14326" width="18.5703125" customWidth="1"/>
    <col min="14327" max="14327" width="18.7109375" customWidth="1"/>
    <col min="14328" max="14329" width="10.7109375" customWidth="1"/>
    <col min="14330" max="14330" width="22.140625" customWidth="1"/>
    <col min="14331" max="14332" width="10.7109375" customWidth="1"/>
    <col min="14333" max="14333" width="19" customWidth="1"/>
    <col min="14334" max="14334" width="18.28515625" customWidth="1"/>
    <col min="14335" max="14336" width="17.42578125" customWidth="1"/>
    <col min="14337" max="14337" width="4.28515625" customWidth="1"/>
    <col min="14338" max="14338" width="19.28515625" customWidth="1"/>
    <col min="14339" max="14339" width="22.85546875" customWidth="1"/>
    <col min="14341" max="14341" width="12.5703125" bestFit="1" customWidth="1"/>
    <col min="14574" max="14574" width="7.85546875" customWidth="1"/>
    <col min="14575" max="14575" width="15.5703125" customWidth="1"/>
    <col min="14576" max="14576" width="42.85546875" customWidth="1"/>
    <col min="14577" max="14577" width="26.140625" customWidth="1"/>
    <col min="14578" max="14578" width="14.140625" customWidth="1"/>
    <col min="14579" max="14579" width="10.7109375" customWidth="1"/>
    <col min="14580" max="14580" width="16.85546875" customWidth="1"/>
    <col min="14581" max="14581" width="10.7109375" customWidth="1"/>
    <col min="14582" max="14582" width="18.5703125" customWidth="1"/>
    <col min="14583" max="14583" width="18.7109375" customWidth="1"/>
    <col min="14584" max="14585" width="10.7109375" customWidth="1"/>
    <col min="14586" max="14586" width="22.140625" customWidth="1"/>
    <col min="14587" max="14588" width="10.7109375" customWidth="1"/>
    <col min="14589" max="14589" width="19" customWidth="1"/>
    <col min="14590" max="14590" width="18.28515625" customWidth="1"/>
    <col min="14591" max="14592" width="17.42578125" customWidth="1"/>
    <col min="14593" max="14593" width="4.28515625" customWidth="1"/>
    <col min="14594" max="14594" width="19.28515625" customWidth="1"/>
    <col min="14595" max="14595" width="22.85546875" customWidth="1"/>
    <col min="14597" max="14597" width="12.5703125" bestFit="1" customWidth="1"/>
    <col min="14830" max="14830" width="7.85546875" customWidth="1"/>
    <col min="14831" max="14831" width="15.5703125" customWidth="1"/>
    <col min="14832" max="14832" width="42.85546875" customWidth="1"/>
    <col min="14833" max="14833" width="26.140625" customWidth="1"/>
    <col min="14834" max="14834" width="14.140625" customWidth="1"/>
    <col min="14835" max="14835" width="10.7109375" customWidth="1"/>
    <col min="14836" max="14836" width="16.85546875" customWidth="1"/>
    <col min="14837" max="14837" width="10.7109375" customWidth="1"/>
    <col min="14838" max="14838" width="18.5703125" customWidth="1"/>
    <col min="14839" max="14839" width="18.7109375" customWidth="1"/>
    <col min="14840" max="14841" width="10.7109375" customWidth="1"/>
    <col min="14842" max="14842" width="22.140625" customWidth="1"/>
    <col min="14843" max="14844" width="10.7109375" customWidth="1"/>
    <col min="14845" max="14845" width="19" customWidth="1"/>
    <col min="14846" max="14846" width="18.28515625" customWidth="1"/>
    <col min="14847" max="14848" width="17.42578125" customWidth="1"/>
    <col min="14849" max="14849" width="4.28515625" customWidth="1"/>
    <col min="14850" max="14850" width="19.28515625" customWidth="1"/>
    <col min="14851" max="14851" width="22.85546875" customWidth="1"/>
    <col min="14853" max="14853" width="12.5703125" bestFit="1" customWidth="1"/>
    <col min="15086" max="15086" width="7.85546875" customWidth="1"/>
    <col min="15087" max="15087" width="15.5703125" customWidth="1"/>
    <col min="15088" max="15088" width="42.85546875" customWidth="1"/>
    <col min="15089" max="15089" width="26.140625" customWidth="1"/>
    <col min="15090" max="15090" width="14.140625" customWidth="1"/>
    <col min="15091" max="15091" width="10.7109375" customWidth="1"/>
    <col min="15092" max="15092" width="16.85546875" customWidth="1"/>
    <col min="15093" max="15093" width="10.7109375" customWidth="1"/>
    <col min="15094" max="15094" width="18.5703125" customWidth="1"/>
    <col min="15095" max="15095" width="18.7109375" customWidth="1"/>
    <col min="15096" max="15097" width="10.7109375" customWidth="1"/>
    <col min="15098" max="15098" width="22.140625" customWidth="1"/>
    <col min="15099" max="15100" width="10.7109375" customWidth="1"/>
    <col min="15101" max="15101" width="19" customWidth="1"/>
    <col min="15102" max="15102" width="18.28515625" customWidth="1"/>
    <col min="15103" max="15104" width="17.42578125" customWidth="1"/>
    <col min="15105" max="15105" width="4.28515625" customWidth="1"/>
    <col min="15106" max="15106" width="19.28515625" customWidth="1"/>
    <col min="15107" max="15107" width="22.85546875" customWidth="1"/>
    <col min="15109" max="15109" width="12.5703125" bestFit="1" customWidth="1"/>
    <col min="15342" max="15342" width="7.85546875" customWidth="1"/>
    <col min="15343" max="15343" width="15.5703125" customWidth="1"/>
    <col min="15344" max="15344" width="42.85546875" customWidth="1"/>
    <col min="15345" max="15345" width="26.140625" customWidth="1"/>
    <col min="15346" max="15346" width="14.140625" customWidth="1"/>
    <col min="15347" max="15347" width="10.7109375" customWidth="1"/>
    <col min="15348" max="15348" width="16.85546875" customWidth="1"/>
    <col min="15349" max="15349" width="10.7109375" customWidth="1"/>
    <col min="15350" max="15350" width="18.5703125" customWidth="1"/>
    <col min="15351" max="15351" width="18.7109375" customWidth="1"/>
    <col min="15352" max="15353" width="10.7109375" customWidth="1"/>
    <col min="15354" max="15354" width="22.140625" customWidth="1"/>
    <col min="15355" max="15356" width="10.7109375" customWidth="1"/>
    <col min="15357" max="15357" width="19" customWidth="1"/>
    <col min="15358" max="15358" width="18.28515625" customWidth="1"/>
    <col min="15359" max="15360" width="17.42578125" customWidth="1"/>
    <col min="15361" max="15361" width="4.28515625" customWidth="1"/>
    <col min="15362" max="15362" width="19.28515625" customWidth="1"/>
    <col min="15363" max="15363" width="22.85546875" customWidth="1"/>
    <col min="15365" max="15365" width="12.5703125" bestFit="1" customWidth="1"/>
    <col min="15598" max="15598" width="7.85546875" customWidth="1"/>
    <col min="15599" max="15599" width="15.5703125" customWidth="1"/>
    <col min="15600" max="15600" width="42.85546875" customWidth="1"/>
    <col min="15601" max="15601" width="26.140625" customWidth="1"/>
    <col min="15602" max="15602" width="14.140625" customWidth="1"/>
    <col min="15603" max="15603" width="10.7109375" customWidth="1"/>
    <col min="15604" max="15604" width="16.85546875" customWidth="1"/>
    <col min="15605" max="15605" width="10.7109375" customWidth="1"/>
    <col min="15606" max="15606" width="18.5703125" customWidth="1"/>
    <col min="15607" max="15607" width="18.7109375" customWidth="1"/>
    <col min="15608" max="15609" width="10.7109375" customWidth="1"/>
    <col min="15610" max="15610" width="22.140625" customWidth="1"/>
    <col min="15611" max="15612" width="10.7109375" customWidth="1"/>
    <col min="15613" max="15613" width="19" customWidth="1"/>
    <col min="15614" max="15614" width="18.28515625" customWidth="1"/>
    <col min="15615" max="15616" width="17.42578125" customWidth="1"/>
    <col min="15617" max="15617" width="4.28515625" customWidth="1"/>
    <col min="15618" max="15618" width="19.28515625" customWidth="1"/>
    <col min="15619" max="15619" width="22.85546875" customWidth="1"/>
    <col min="15621" max="15621" width="12.5703125" bestFit="1" customWidth="1"/>
    <col min="15854" max="15854" width="7.85546875" customWidth="1"/>
    <col min="15855" max="15855" width="15.5703125" customWidth="1"/>
    <col min="15856" max="15856" width="42.85546875" customWidth="1"/>
    <col min="15857" max="15857" width="26.140625" customWidth="1"/>
    <col min="15858" max="15858" width="14.140625" customWidth="1"/>
    <col min="15859" max="15859" width="10.7109375" customWidth="1"/>
    <col min="15860" max="15860" width="16.85546875" customWidth="1"/>
    <col min="15861" max="15861" width="10.7109375" customWidth="1"/>
    <col min="15862" max="15862" width="18.5703125" customWidth="1"/>
    <col min="15863" max="15863" width="18.7109375" customWidth="1"/>
    <col min="15864" max="15865" width="10.7109375" customWidth="1"/>
    <col min="15866" max="15866" width="22.140625" customWidth="1"/>
    <col min="15867" max="15868" width="10.7109375" customWidth="1"/>
    <col min="15869" max="15869" width="19" customWidth="1"/>
    <col min="15870" max="15870" width="18.28515625" customWidth="1"/>
    <col min="15871" max="15872" width="17.42578125" customWidth="1"/>
    <col min="15873" max="15873" width="4.28515625" customWidth="1"/>
    <col min="15874" max="15874" width="19.28515625" customWidth="1"/>
    <col min="15875" max="15875" width="22.85546875" customWidth="1"/>
    <col min="15877" max="15877" width="12.5703125" bestFit="1" customWidth="1"/>
    <col min="16110" max="16110" width="7.85546875" customWidth="1"/>
    <col min="16111" max="16111" width="15.5703125" customWidth="1"/>
    <col min="16112" max="16112" width="42.85546875" customWidth="1"/>
    <col min="16113" max="16113" width="26.140625" customWidth="1"/>
    <col min="16114" max="16114" width="14.140625" customWidth="1"/>
    <col min="16115" max="16115" width="10.7109375" customWidth="1"/>
    <col min="16116" max="16116" width="16.85546875" customWidth="1"/>
    <col min="16117" max="16117" width="10.7109375" customWidth="1"/>
    <col min="16118" max="16118" width="18.5703125" customWidth="1"/>
    <col min="16119" max="16119" width="18.7109375" customWidth="1"/>
    <col min="16120" max="16121" width="10.7109375" customWidth="1"/>
    <col min="16122" max="16122" width="22.140625" customWidth="1"/>
    <col min="16123" max="16124" width="10.7109375" customWidth="1"/>
    <col min="16125" max="16125" width="19" customWidth="1"/>
    <col min="16126" max="16126" width="18.28515625" customWidth="1"/>
    <col min="16127" max="16128" width="17.42578125" customWidth="1"/>
    <col min="16129" max="16129" width="4.28515625" customWidth="1"/>
    <col min="16130" max="16130" width="19.28515625" customWidth="1"/>
    <col min="16131" max="16131" width="22.85546875" customWidth="1"/>
    <col min="16133" max="16133" width="12.5703125" bestFit="1" customWidth="1"/>
  </cols>
  <sheetData>
    <row r="1" spans="1:19" s="3" customFormat="1" ht="26.25" x14ac:dyDescent="0.4">
      <c r="A1" s="1" t="s">
        <v>0</v>
      </c>
      <c r="B1" s="1"/>
      <c r="C1" s="2"/>
      <c r="D1" s="2"/>
      <c r="E1" s="2"/>
      <c r="F1" s="2"/>
      <c r="G1" s="2"/>
      <c r="H1" s="2"/>
      <c r="I1" s="2"/>
      <c r="J1" s="2"/>
      <c r="K1" s="2"/>
      <c r="L1" s="2"/>
      <c r="M1" s="2"/>
      <c r="N1" s="2"/>
      <c r="O1" s="2"/>
      <c r="P1" s="2"/>
      <c r="Q1" s="2"/>
      <c r="R1" s="2"/>
      <c r="S1" s="2"/>
    </row>
    <row r="2" spans="1:19" s="3" customFormat="1" ht="33.75" x14ac:dyDescent="0.5">
      <c r="A2" s="1" t="s">
        <v>1</v>
      </c>
      <c r="B2" s="1"/>
      <c r="C2" s="2"/>
      <c r="D2" s="2"/>
      <c r="E2" s="113" t="s">
        <v>2</v>
      </c>
      <c r="F2" s="113"/>
      <c r="G2" s="113"/>
      <c r="H2" s="113"/>
      <c r="I2" s="113"/>
      <c r="J2" s="113"/>
      <c r="K2" s="113"/>
      <c r="L2" s="113"/>
      <c r="M2" s="113"/>
      <c r="N2" s="2"/>
      <c r="O2" s="2"/>
      <c r="P2" s="2"/>
      <c r="Q2" s="2"/>
      <c r="R2" s="2"/>
      <c r="S2" s="2"/>
    </row>
    <row r="3" spans="1:19" s="3" customFormat="1" ht="26.25" x14ac:dyDescent="0.4">
      <c r="A3" s="2"/>
      <c r="B3" s="2"/>
      <c r="C3" s="2"/>
      <c r="D3" s="2"/>
      <c r="E3" s="2"/>
      <c r="F3" s="2"/>
      <c r="G3" s="2"/>
      <c r="H3" s="2"/>
      <c r="I3" s="2"/>
      <c r="J3" s="2"/>
      <c r="K3" s="2"/>
      <c r="L3" s="2"/>
      <c r="M3" s="2"/>
    </row>
    <row r="4" spans="1:19" s="3" customFormat="1" ht="26.25" x14ac:dyDescent="0.4">
      <c r="A4" s="1"/>
      <c r="B4" s="1"/>
      <c r="C4" s="2"/>
      <c r="D4" s="2"/>
      <c r="E4" s="2"/>
      <c r="F4" s="2"/>
      <c r="G4" s="2"/>
      <c r="H4" s="2"/>
      <c r="I4" s="2"/>
      <c r="J4" s="2"/>
      <c r="K4" s="2"/>
      <c r="L4" s="2"/>
      <c r="M4" s="2"/>
      <c r="N4" s="2"/>
      <c r="O4" s="2"/>
      <c r="P4" s="2"/>
      <c r="Q4" s="2"/>
      <c r="R4" s="2"/>
      <c r="S4" s="2"/>
    </row>
    <row r="5" spans="1:19" s="3" customFormat="1" ht="30" x14ac:dyDescent="0.4">
      <c r="A5" s="2"/>
      <c r="B5" s="2"/>
      <c r="C5" s="2"/>
      <c r="D5" s="114" t="s">
        <v>53</v>
      </c>
      <c r="E5" s="114"/>
      <c r="F5" s="114"/>
      <c r="G5" s="114"/>
      <c r="H5" s="114"/>
      <c r="I5" s="114"/>
      <c r="J5" s="114"/>
      <c r="K5" s="114"/>
      <c r="L5" s="114"/>
      <c r="M5" s="114"/>
      <c r="N5" s="114"/>
      <c r="O5" s="2"/>
      <c r="P5" s="2"/>
      <c r="Q5" s="2"/>
      <c r="R5" s="2"/>
      <c r="S5" s="2"/>
    </row>
    <row r="6" spans="1:19" s="3" customFormat="1" ht="15" customHeight="1" x14ac:dyDescent="0.4">
      <c r="A6" s="2"/>
      <c r="B6" s="2"/>
      <c r="C6" s="2"/>
      <c r="D6" s="2"/>
      <c r="E6" s="2"/>
      <c r="F6" s="2"/>
      <c r="G6" s="2"/>
      <c r="H6" s="2"/>
      <c r="I6" s="2"/>
      <c r="J6" s="2"/>
      <c r="K6" s="2"/>
      <c r="L6" s="2"/>
      <c r="M6" s="2"/>
      <c r="N6" s="2"/>
      <c r="O6" s="2"/>
      <c r="P6" s="2"/>
      <c r="Q6" s="2"/>
      <c r="R6" s="2"/>
      <c r="S6" s="2"/>
    </row>
    <row r="7" spans="1:19" s="3" customFormat="1" ht="33" customHeight="1" thickBot="1" x14ac:dyDescent="0.45">
      <c r="A7" s="2"/>
      <c r="B7" s="2"/>
      <c r="C7" s="1" t="s">
        <v>3</v>
      </c>
      <c r="D7" s="4" t="s">
        <v>57</v>
      </c>
      <c r="E7" s="2"/>
      <c r="F7" s="2"/>
      <c r="G7" s="2"/>
      <c r="H7" s="2"/>
      <c r="I7" s="2"/>
      <c r="J7" s="2"/>
      <c r="K7" s="2"/>
      <c r="L7" s="2"/>
      <c r="M7" s="2"/>
      <c r="N7" s="2"/>
      <c r="O7" s="2"/>
      <c r="P7" s="2"/>
      <c r="Q7" s="2"/>
      <c r="R7" s="2"/>
      <c r="S7" s="2"/>
    </row>
    <row r="8" spans="1:19" s="3" customFormat="1" ht="26.25" x14ac:dyDescent="0.4">
      <c r="A8" s="2"/>
      <c r="B8" s="2"/>
      <c r="C8" s="1"/>
      <c r="D8" s="5"/>
      <c r="E8" s="2"/>
      <c r="F8" s="2"/>
      <c r="G8" s="2"/>
      <c r="H8" s="2"/>
      <c r="I8" s="2"/>
      <c r="J8" s="2"/>
      <c r="K8" s="2"/>
      <c r="L8" s="2"/>
      <c r="M8" s="115"/>
      <c r="N8" s="115"/>
      <c r="O8" s="115"/>
      <c r="P8" s="115"/>
      <c r="Q8" s="115"/>
      <c r="R8" s="115"/>
      <c r="S8" s="115"/>
    </row>
    <row r="9" spans="1:19" s="3" customFormat="1" ht="27" thickBot="1" x14ac:dyDescent="0.45">
      <c r="A9" s="2"/>
      <c r="B9" s="2"/>
      <c r="C9" s="1" t="s">
        <v>4</v>
      </c>
      <c r="D9" s="116" t="s">
        <v>58</v>
      </c>
      <c r="E9" s="117"/>
      <c r="F9" s="117"/>
      <c r="G9" s="117"/>
      <c r="H9" s="117"/>
      <c r="I9" s="117"/>
      <c r="J9" s="117"/>
      <c r="K9" s="2"/>
      <c r="L9" s="2"/>
      <c r="M9" s="2"/>
      <c r="N9" s="2"/>
      <c r="O9" s="2"/>
      <c r="P9" s="2"/>
      <c r="Q9" s="2"/>
      <c r="R9" s="2"/>
      <c r="S9" s="2"/>
    </row>
    <row r="10" spans="1:19" s="3" customFormat="1" ht="26.25" x14ac:dyDescent="0.4">
      <c r="A10" s="2"/>
      <c r="B10" s="1"/>
      <c r="C10" s="2"/>
      <c r="D10" s="2"/>
      <c r="E10" s="2"/>
      <c r="F10" s="2"/>
      <c r="G10" s="2"/>
      <c r="H10" s="2"/>
      <c r="I10" s="2"/>
      <c r="J10" s="2"/>
      <c r="K10" s="2"/>
      <c r="L10" s="2"/>
      <c r="M10" s="2"/>
      <c r="N10" s="2"/>
      <c r="O10" s="2"/>
      <c r="P10" s="2"/>
      <c r="Q10" s="2"/>
      <c r="R10" s="2"/>
      <c r="S10" s="2"/>
    </row>
    <row r="11" spans="1:19" s="3" customFormat="1" ht="26.25" x14ac:dyDescent="0.4">
      <c r="A11" s="6"/>
      <c r="B11" s="7" t="s">
        <v>5</v>
      </c>
      <c r="C11" s="1" t="s">
        <v>6</v>
      </c>
      <c r="D11" s="2"/>
      <c r="E11" s="2"/>
      <c r="F11" s="2"/>
      <c r="G11" s="2"/>
      <c r="H11" s="2"/>
      <c r="I11" s="2"/>
      <c r="J11" s="2"/>
      <c r="K11" s="2"/>
      <c r="L11" s="2"/>
      <c r="M11" s="2"/>
      <c r="N11" s="2"/>
      <c r="O11" s="2"/>
      <c r="P11" s="2"/>
      <c r="Q11" s="2"/>
      <c r="R11" s="2"/>
      <c r="S11" s="2"/>
    </row>
    <row r="12" spans="1:19" s="3" customFormat="1" ht="15" customHeight="1" thickBot="1" x14ac:dyDescent="0.45">
      <c r="A12" s="6"/>
      <c r="B12" s="7"/>
      <c r="C12" s="7"/>
      <c r="D12" s="2"/>
      <c r="E12" s="2"/>
      <c r="F12" s="2"/>
      <c r="G12" s="2"/>
      <c r="H12" s="2"/>
      <c r="I12" s="2"/>
      <c r="J12" s="2"/>
      <c r="K12" s="2"/>
      <c r="L12" s="2"/>
      <c r="M12" s="2"/>
      <c r="N12" s="2"/>
      <c r="O12" s="2"/>
      <c r="P12" s="2"/>
      <c r="Q12" s="2"/>
      <c r="R12" s="2"/>
      <c r="S12" s="2"/>
    </row>
    <row r="13" spans="1:19" ht="26.25" customHeight="1" x14ac:dyDescent="0.45">
      <c r="A13" s="74" t="s">
        <v>7</v>
      </c>
      <c r="B13" s="77" t="s">
        <v>8</v>
      </c>
      <c r="C13" s="78"/>
      <c r="D13" s="83" t="s">
        <v>9</v>
      </c>
      <c r="E13" s="83"/>
      <c r="F13" s="83" t="s">
        <v>10</v>
      </c>
      <c r="G13" s="83"/>
      <c r="H13" s="83"/>
      <c r="I13" s="83"/>
      <c r="J13" s="84" t="s">
        <v>11</v>
      </c>
      <c r="K13" s="85"/>
      <c r="L13" s="85"/>
      <c r="M13" s="85"/>
      <c r="N13" s="85"/>
      <c r="O13" s="85"/>
      <c r="P13" s="85"/>
      <c r="Q13" s="85"/>
      <c r="R13" s="85"/>
      <c r="S13" s="86"/>
    </row>
    <row r="14" spans="1:19" ht="30" customHeight="1" x14ac:dyDescent="0.45">
      <c r="A14" s="75"/>
      <c r="B14" s="79"/>
      <c r="C14" s="80"/>
      <c r="D14" s="8" t="s">
        <v>12</v>
      </c>
      <c r="E14" s="8" t="s">
        <v>13</v>
      </c>
      <c r="F14" s="93" t="s">
        <v>14</v>
      </c>
      <c r="G14" s="93"/>
      <c r="H14" s="93" t="s">
        <v>15</v>
      </c>
      <c r="I14" s="93"/>
      <c r="J14" s="87"/>
      <c r="K14" s="88"/>
      <c r="L14" s="88"/>
      <c r="M14" s="88"/>
      <c r="N14" s="88"/>
      <c r="O14" s="88"/>
      <c r="P14" s="88"/>
      <c r="Q14" s="88"/>
      <c r="R14" s="88"/>
      <c r="S14" s="89"/>
    </row>
    <row r="15" spans="1:19" ht="26.25" customHeight="1" x14ac:dyDescent="0.25">
      <c r="A15" s="76"/>
      <c r="B15" s="81"/>
      <c r="C15" s="82"/>
      <c r="D15" s="9" t="s">
        <v>16</v>
      </c>
      <c r="E15" s="9" t="s">
        <v>17</v>
      </c>
      <c r="F15" s="94" t="s">
        <v>18</v>
      </c>
      <c r="G15" s="94"/>
      <c r="H15" s="94" t="s">
        <v>19</v>
      </c>
      <c r="I15" s="94"/>
      <c r="J15" s="90"/>
      <c r="K15" s="91"/>
      <c r="L15" s="91"/>
      <c r="M15" s="91"/>
      <c r="N15" s="91"/>
      <c r="O15" s="91"/>
      <c r="P15" s="91"/>
      <c r="Q15" s="91"/>
      <c r="R15" s="91"/>
      <c r="S15" s="92"/>
    </row>
    <row r="16" spans="1:19" ht="36" customHeight="1" x14ac:dyDescent="0.25">
      <c r="A16" s="102">
        <v>1</v>
      </c>
      <c r="B16" s="60" t="s">
        <v>20</v>
      </c>
      <c r="C16" s="63" t="s">
        <v>21</v>
      </c>
      <c r="D16" s="66">
        <f>IF(D21=0,0,ROUND(D19/D21*100,1))</f>
        <v>100</v>
      </c>
      <c r="E16" s="66">
        <f>IF(E21=0,0,ROUND(E19/E21*100,1))</f>
        <v>33.299999999999997</v>
      </c>
      <c r="F16" s="36">
        <f>E16-D16</f>
        <v>-66.7</v>
      </c>
      <c r="G16" s="37"/>
      <c r="H16" s="36">
        <f>IF(D16=0,0,ROUND(E16/D16*100,1))</f>
        <v>33.299999999999997</v>
      </c>
      <c r="I16" s="37"/>
      <c r="J16" s="40" t="s">
        <v>22</v>
      </c>
      <c r="K16" s="41"/>
      <c r="L16" s="41"/>
      <c r="M16" s="41"/>
      <c r="N16" s="41"/>
      <c r="O16" s="41"/>
      <c r="P16" s="41"/>
      <c r="Q16" s="41"/>
      <c r="R16" s="41"/>
      <c r="S16" s="42"/>
    </row>
    <row r="17" spans="1:22" ht="212.25" customHeight="1" x14ac:dyDescent="0.25">
      <c r="A17" s="103"/>
      <c r="B17" s="61"/>
      <c r="C17" s="64"/>
      <c r="D17" s="67"/>
      <c r="E17" s="67"/>
      <c r="F17" s="69"/>
      <c r="G17" s="70"/>
      <c r="H17" s="69"/>
      <c r="I17" s="70"/>
      <c r="J17" s="95" t="str">
        <f>IF(AND(D16=0,E16=0),"",
"El indicador al final del período de evaluación registró un alcanzado del "&amp;E16&amp;" por ciento de investigadores institucionales de alto nivel en el año actual, en comparación con la meta programada del "&amp;D16&amp;" por ciento, representa un cumplimiento de la meta del "&amp;H16&amp;" por ciento, colocando el indicador en un semáforo de color "&amp;IF(AND(D16=0,H16=0),"",IF(AND(H16&gt;=95,H16&lt;=105,H19&gt;=95,H19&lt;=105,H21&gt;=95,H21&lt;=105),"VERDE:SE LOGRÓ LA META",IF(AND(H16&gt;=95,H16&lt;=105,H19&lt;95),"VERDE:AUNQUE EL INDICADOR ES VERDE, HAY VARIACIÓN EN VARIABLES",IF(AND(H16&gt;=95,H16&lt;=105,H19&gt;105),"VERDE:AUNQUE EL INDICADOR ES VERDE, HAY VARIACIÓN EN VARIABLES",IF(AND(H16&gt;=95,H16&lt;=105,H21&lt;95),"VERDE:AUNQUE EL INDICADOR ES VERDE, HAY VARIACIÓN EN VARIABLES",IF(AND(H16&gt;=95,H16&lt;=105,H21&gt;105),"VERDE:AUNQUE EL INDICADOR ES VERDE, HAY VARIACIÓN EN VARIABLES",IF(OR(AND(H16&gt;=90,H16&lt;95),AND(H16&gt;105,H16&lt;=110)),"AMARILLO",IF(OR(H16&lt;90,H16&gt;110),"ROJO",IF(AND(D16&lt;&gt;0,E16=0),"ROJO","")))))))))&amp;". 
"&amp;IF(AND(D16=0,E16=0),"NO",IF(OR(H16&lt;95,H16&gt;105),"SI","NO"))&amp;" hubo variación en el indicador y "&amp;IF(AND(D19=0,D21=0,H19=0,H21=0),"NO",IF(OR(H19&lt;95,H19&gt;105,H21&lt;95,H21&gt;105),"SI","NO"))&amp;" hubo variación en variables.")</f>
        <v>El indicador al final del período de evaluación registró un alcanzado del 33.3 por ciento de investigadores institucionales de alto nivel en el año actual, en comparación con la meta programada del 100 por ciento, representa un cumplimiento de la meta del 33.3 por ciento, colocando el indicador en un semáforo de color ROJO. 
SI hubo variación en el indicador y SI hubo variación en variables.</v>
      </c>
      <c r="K17" s="96"/>
      <c r="L17" s="96"/>
      <c r="M17" s="96"/>
      <c r="N17" s="96"/>
      <c r="O17" s="96"/>
      <c r="P17" s="96"/>
      <c r="Q17" s="96"/>
      <c r="R17" s="96"/>
      <c r="S17" s="97"/>
      <c r="U17" s="10" t="str">
        <f>IF(AND(D16=0,E16=0),"NO",IF(OR(H16&lt;95,H16&gt;105),"SI","NO"))
&amp;"-"&amp;
IF(AND(D19=0,D21=0,H19=0,H21=0),"NO",IF(OR(H19&lt;95,H19&gt;105,H21&lt;95,H21&gt;105),"SI","NO"))</f>
        <v>SI-SI</v>
      </c>
      <c r="V17" s="11" t="str">
        <f>IF(AND(D16=0,E16=0),"",IF(AND(D16=0,E16=0),"NO",IF(OR(H16&lt;95,H16&gt;105),"SI","NO"))&amp;" HUBO VARIACIÓN EN EL INDICADOR.
"&amp;IF(AND(D19=0,D21=0,H19=0,H21=0),"NO",IF(OR(H19&lt;95,H19&gt;105,H21&lt;95,H21&gt;105),"SI","NO"))&amp;" HUBO VARIACIÓN EN LAS VARIABLES.")</f>
        <v>SI HUBO VARIACIÓN EN EL INDICADOR.
SI HUBO VARIACIÓN EN LAS VARIABLES.</v>
      </c>
    </row>
    <row r="18" spans="1:22" ht="258" customHeight="1" x14ac:dyDescent="0.25">
      <c r="A18" s="103"/>
      <c r="B18" s="62"/>
      <c r="C18" s="65"/>
      <c r="D18" s="68"/>
      <c r="E18" s="68"/>
      <c r="F18" s="38"/>
      <c r="G18" s="39"/>
      <c r="H18" s="38"/>
      <c r="I18" s="39"/>
      <c r="J18" s="105" t="s">
        <v>68</v>
      </c>
      <c r="K18" s="106"/>
      <c r="L18" s="106"/>
      <c r="M18" s="106"/>
      <c r="N18" s="106"/>
      <c r="O18" s="106"/>
      <c r="P18" s="106"/>
      <c r="Q18" s="106"/>
      <c r="R18" s="106"/>
      <c r="S18" s="107"/>
      <c r="V18" s="11" t="str">
        <f>IF(LEN(J18)&gt;2075,"ATENCIÓN: LONGITUD MAYOR A 2000 CARACTERES
REDUCIR NÚMERO DE CARACTERES DEL COMENTARIO",
IF(AND(D16=0,E16=0),"",IF(U17="NO-NO","INCORPORAR LAS EXPLICACIONES A LAS CAUSAS QUE CONTRIBUYERON AL LOGRO DE LA META COMPROMETIDA EN EL INDICADOR.",
IF(U17="SI-SI","INCORPORAR LAS EXPLICACIONES A LAS CAUSAS  DE LAS VARIACIONES DEL ANÁLISIS DE LA META COMPROMETIDA EN EL INDICADOR Y DE SUS VARIABLES.",
IF(U17="SI-NO","A PESAR DE QUE SE LOGRO EL CUMPLIMIENTO DE LA META COMPROMETIDA DE SUS VARIABLES; 
DEBERÁ INCORPORAR LAS EXPLICACIONES A LAS CAUSAS  DE LAS VARIACIONES DEL ANÁLISIS DE LA META COMPROMETIDA EN EL INDICADOR.",
IF(U17="NO-SI","A PESAR DE QUE SE LOGRO EL CUMPLIMIENTO DE LA META COMPROMETIDA DEL INDICADOR; 
DEBERÁ INCORPORAR LAS EXPLICACIONES A LAS CAUSAS  DE LAS VARIACIONES DEL ANÁLISIS DE LA META COMPROMETIDA DE SUS VARIABLES.",""))))))</f>
        <v>INCORPORAR LAS EXPLICACIONES A LAS CAUSAS  DE LAS VARIACIONES DEL ANÁLISIS DE LA META COMPROMETIDA EN EL INDICADOR Y DE SUS VARIABLES.</v>
      </c>
    </row>
    <row r="19" spans="1:22" ht="48" customHeight="1" x14ac:dyDescent="0.25">
      <c r="A19" s="103"/>
      <c r="B19" s="46" t="s">
        <v>23</v>
      </c>
      <c r="C19" s="99" t="s">
        <v>24</v>
      </c>
      <c r="D19" s="50">
        <v>4</v>
      </c>
      <c r="E19" s="50">
        <v>2</v>
      </c>
      <c r="F19" s="36">
        <f t="shared" ref="F19" si="0">E19-D19</f>
        <v>-2</v>
      </c>
      <c r="G19" s="37"/>
      <c r="H19" s="36">
        <f t="shared" ref="H19" si="1">IF(D19=0,0,ROUND(E19/D19*100,1))</f>
        <v>50</v>
      </c>
      <c r="I19" s="37"/>
      <c r="J19" s="40" t="s">
        <v>25</v>
      </c>
      <c r="K19" s="41"/>
      <c r="L19" s="41"/>
      <c r="M19" s="41"/>
      <c r="N19" s="41"/>
      <c r="O19" s="41"/>
      <c r="P19" s="41"/>
      <c r="Q19" s="41"/>
      <c r="R19" s="41"/>
      <c r="S19" s="42"/>
    </row>
    <row r="20" spans="1:22" ht="215.25" customHeight="1" x14ac:dyDescent="0.25">
      <c r="A20" s="103"/>
      <c r="B20" s="98"/>
      <c r="C20" s="100"/>
      <c r="D20" s="101"/>
      <c r="E20" s="101"/>
      <c r="F20" s="38"/>
      <c r="G20" s="39"/>
      <c r="H20" s="38"/>
      <c r="I20" s="39"/>
      <c r="J20" s="43" t="s">
        <v>59</v>
      </c>
      <c r="K20" s="44"/>
      <c r="L20" s="44"/>
      <c r="M20" s="44"/>
      <c r="N20" s="44"/>
      <c r="O20" s="44"/>
      <c r="P20" s="44"/>
      <c r="Q20" s="44"/>
      <c r="R20" s="44"/>
      <c r="S20" s="45"/>
      <c r="V20" s="11" t="str">
        <f>IF(LEN(J20)&gt;2075,"ATENCIÓN: LONGITUD MAYOR A 2000 CARACTERES
REDUCIR NÚMERO DE CARACTERES DEL COMENTARIO",
IF(AND(D16=0,E16=0),"",IF(U17="NO-NO","",
IF(U17="SI-SI","ESPECIFICAR LOS RIESGOS PARA LA POBLACIÓN QUE ATIENDE EL PROGRAMA O LA INSTITUCIÓN DERIVADO DE UNA VARIACIÓN META COMPROMETIDA EN EL INDICADOR O DE CUALQUIERA DE SUS VARIABLES.",
IF(U17="SI-NO","A PESAR DE QUE SE LOGRO EL CUMPLIMIENTO DE LA META COMPROMETIDA DE SUS VARIABLES; 
DEBERÁ ESPECIFICAR LOS RIESGOS PARA LA POBLACIÓN QUE ATIENDE EL PROGRAMA O LA INSTITUCIÓN DERIVADO DE UNA VARIACIÓN META COMPROMETIDA EN EL INDICADOR.",
IF(U17="NO-SI","A PESAR DE QUE SE LOGRO EL CUMPLIMIENTO DE LA META COMPROMETIDA DEL INDICADOR; 
DEBERÁ ESPECIFICAR LOS RIESGOS PARA LA POBLACIÓN QUE ATIENDE EL PROGRAMA O LA INSTITUCIÓN DERIVADO DE UNA VARIACIÓN META COMPROMETIDA DE SUS VARIABLES.",""))))))</f>
        <v>ESPECIFICAR LOS RIESGOS PARA LA POBLACIÓN QUE ATIENDE EL PROGRAMA O LA INSTITUCIÓN DERIVADO DE UNA VARIACIÓN META COMPROMETIDA EN EL INDICADOR O DE CUALQUIERA DE SUS VARIABLES.</v>
      </c>
    </row>
    <row r="21" spans="1:22" ht="42.75" customHeight="1" x14ac:dyDescent="0.25">
      <c r="A21" s="103"/>
      <c r="B21" s="46" t="s">
        <v>26</v>
      </c>
      <c r="C21" s="48" t="s">
        <v>27</v>
      </c>
      <c r="D21" s="50">
        <v>4</v>
      </c>
      <c r="E21" s="50">
        <v>6</v>
      </c>
      <c r="F21" s="36">
        <f>E21-D21</f>
        <v>2</v>
      </c>
      <c r="G21" s="37"/>
      <c r="H21" s="36">
        <f>IF(D21=0,0,ROUND(E21/D21*100,1))</f>
        <v>150</v>
      </c>
      <c r="I21" s="37"/>
      <c r="J21" s="40" t="s">
        <v>28</v>
      </c>
      <c r="K21" s="41"/>
      <c r="L21" s="41"/>
      <c r="M21" s="41"/>
      <c r="N21" s="41"/>
      <c r="O21" s="41"/>
      <c r="P21" s="41"/>
      <c r="Q21" s="41"/>
      <c r="R21" s="41"/>
      <c r="S21" s="42"/>
    </row>
    <row r="22" spans="1:22" ht="207" customHeight="1" thickBot="1" x14ac:dyDescent="0.3">
      <c r="A22" s="104"/>
      <c r="B22" s="47"/>
      <c r="C22" s="49"/>
      <c r="D22" s="51"/>
      <c r="E22" s="51"/>
      <c r="F22" s="52"/>
      <c r="G22" s="53"/>
      <c r="H22" s="52"/>
      <c r="I22" s="53"/>
      <c r="J22" s="54" t="s">
        <v>69</v>
      </c>
      <c r="K22" s="55"/>
      <c r="L22" s="55"/>
      <c r="M22" s="55"/>
      <c r="N22" s="55"/>
      <c r="O22" s="55"/>
      <c r="P22" s="55"/>
      <c r="Q22" s="55"/>
      <c r="R22" s="55"/>
      <c r="S22" s="56"/>
      <c r="V22" s="11" t="str">
        <f>IF(LEN(J22)&gt;2075,"ATENCIÓN: LONGITUD MAYOR A 2000 CARACTERES
REDUCIR NÚMERO DE CARACTERES DEL COMENTARIO",
IF(AND(D16=0,E16=0),"",IF(U17="NO-NO","",
IF(U17="SI-SI","REFERIR LAS ACCIONES ESPECÍFICAS A DESARROLLAR POR LA INSTITUCIÓN PARA REGULARIZAR EL CUMPLIMIENTO DE LA META COMPROMETIDA EN EL INDICADOR O DE CUALQUIERA DE SUS VARIABLES.",
IF(U17="SI-NO","A PESAR DE QUE SE LOGRO EL CUMPLIMIENTO DE LA META COMPROMETIDA DE SUS VARIABLES; 
DEBERÁ REFERIR LAS ACCIONES ESPECÍFICAS A DESARROLLAR POR LA INSTITUCIÓN PARA REGULARIZAR EL CUMPLIMIENTO DE LA META COMPROMETIDA EN EL INDICADOR.",
IF(U17="NO-SI","A PESAR DE QUE SE LOGRO EL CUMPLIMIENTO DE LA META COMPROMETIDA DEL INDICADOR; 
DEBERÁ REFERIR LAS ACCIONES ESPECÍFICAS A DESARROLLAR POR LA INSTITUCIÓN PARA REGULARIZAR EL CUMPLIMIENTO DE LA META COMPROMETIDA DE SUS VARIABLES.",""))))))</f>
        <v>REFERIR LAS ACCIONES ESPECÍFICAS A DESARROLLAR POR LA INSTITUCIÓN PARA REGULARIZAR EL CUMPLIMIENTO DE LA META COMPROMETIDA EN EL INDICADOR O DE CUALQUIERA DE SUS VARIABLES.</v>
      </c>
    </row>
    <row r="23" spans="1:22" ht="342.75" customHeight="1" thickBot="1" x14ac:dyDescent="0.3">
      <c r="A23" s="71" t="s">
        <v>29</v>
      </c>
      <c r="B23" s="72"/>
      <c r="C23" s="72"/>
      <c r="D23" s="111"/>
      <c r="E23" s="111"/>
      <c r="F23" s="72"/>
      <c r="G23" s="72"/>
      <c r="H23" s="72"/>
      <c r="I23" s="72"/>
      <c r="J23" s="111"/>
      <c r="K23" s="111"/>
      <c r="L23" s="111"/>
      <c r="M23" s="111"/>
      <c r="N23" s="111"/>
      <c r="O23" s="111"/>
      <c r="P23" s="111"/>
      <c r="Q23" s="111"/>
      <c r="R23" s="111"/>
      <c r="S23" s="112"/>
    </row>
    <row r="24" spans="1:22" ht="20.25" customHeight="1" thickBot="1" x14ac:dyDescent="0.3">
      <c r="A24" s="12"/>
      <c r="B24" s="13"/>
      <c r="C24" s="14"/>
      <c r="D24" s="15"/>
      <c r="E24" s="15"/>
      <c r="F24" s="16"/>
      <c r="G24" s="16"/>
      <c r="H24" s="16"/>
      <c r="I24" s="16"/>
      <c r="J24" s="17"/>
      <c r="K24" s="17"/>
      <c r="L24" s="17"/>
      <c r="M24" s="17"/>
      <c r="N24" s="17"/>
      <c r="O24" s="17"/>
      <c r="P24" s="17"/>
      <c r="Q24" s="17"/>
      <c r="R24" s="17"/>
      <c r="S24" s="17"/>
    </row>
    <row r="25" spans="1:22" ht="26.25" customHeight="1" x14ac:dyDescent="0.45">
      <c r="A25" s="74" t="s">
        <v>7</v>
      </c>
      <c r="B25" s="77" t="s">
        <v>8</v>
      </c>
      <c r="C25" s="78"/>
      <c r="D25" s="83" t="s">
        <v>9</v>
      </c>
      <c r="E25" s="83"/>
      <c r="F25" s="83" t="s">
        <v>10</v>
      </c>
      <c r="G25" s="83"/>
      <c r="H25" s="83"/>
      <c r="I25" s="83"/>
      <c r="J25" s="84" t="s">
        <v>11</v>
      </c>
      <c r="K25" s="85"/>
      <c r="L25" s="85"/>
      <c r="M25" s="85"/>
      <c r="N25" s="85"/>
      <c r="O25" s="85"/>
      <c r="P25" s="85"/>
      <c r="Q25" s="85"/>
      <c r="R25" s="85"/>
      <c r="S25" s="86"/>
    </row>
    <row r="26" spans="1:22" ht="30" customHeight="1" x14ac:dyDescent="0.45">
      <c r="A26" s="75"/>
      <c r="B26" s="79"/>
      <c r="C26" s="80"/>
      <c r="D26" s="8" t="s">
        <v>12</v>
      </c>
      <c r="E26" s="8" t="s">
        <v>13</v>
      </c>
      <c r="F26" s="93" t="s">
        <v>14</v>
      </c>
      <c r="G26" s="93"/>
      <c r="H26" s="93" t="s">
        <v>15</v>
      </c>
      <c r="I26" s="93"/>
      <c r="J26" s="87"/>
      <c r="K26" s="88"/>
      <c r="L26" s="88"/>
      <c r="M26" s="88"/>
      <c r="N26" s="88"/>
      <c r="O26" s="88"/>
      <c r="P26" s="88"/>
      <c r="Q26" s="88"/>
      <c r="R26" s="88"/>
      <c r="S26" s="89"/>
    </row>
    <row r="27" spans="1:22" ht="26.25" customHeight="1" x14ac:dyDescent="0.25">
      <c r="A27" s="76"/>
      <c r="B27" s="81"/>
      <c r="C27" s="82"/>
      <c r="D27" s="9" t="s">
        <v>16</v>
      </c>
      <c r="E27" s="9" t="s">
        <v>17</v>
      </c>
      <c r="F27" s="94" t="s">
        <v>18</v>
      </c>
      <c r="G27" s="94"/>
      <c r="H27" s="94" t="s">
        <v>19</v>
      </c>
      <c r="I27" s="94"/>
      <c r="J27" s="90"/>
      <c r="K27" s="91"/>
      <c r="L27" s="91"/>
      <c r="M27" s="91"/>
      <c r="N27" s="91"/>
      <c r="O27" s="91"/>
      <c r="P27" s="91"/>
      <c r="Q27" s="91"/>
      <c r="R27" s="91"/>
      <c r="S27" s="92"/>
    </row>
    <row r="28" spans="1:22" ht="36" customHeight="1" x14ac:dyDescent="0.25">
      <c r="A28" s="102">
        <v>2</v>
      </c>
      <c r="B28" s="60" t="s">
        <v>20</v>
      </c>
      <c r="C28" s="63" t="s">
        <v>30</v>
      </c>
      <c r="D28" s="66">
        <f>IF(D33=0,0,ROUND(D31/D33*100,1))</f>
        <v>37.5</v>
      </c>
      <c r="E28" s="66">
        <f>IF(E33=0,0,ROUND(E31/E33*100,1))</f>
        <v>25</v>
      </c>
      <c r="F28" s="36">
        <f>E28-D28</f>
        <v>-12.5</v>
      </c>
      <c r="G28" s="37"/>
      <c r="H28" s="36">
        <f>IF(D28=0,0,ROUND(E28/D28*100,1))</f>
        <v>66.7</v>
      </c>
      <c r="I28" s="37"/>
      <c r="J28" s="40" t="s">
        <v>22</v>
      </c>
      <c r="K28" s="41"/>
      <c r="L28" s="41"/>
      <c r="M28" s="41"/>
      <c r="N28" s="41"/>
      <c r="O28" s="41"/>
      <c r="P28" s="41"/>
      <c r="Q28" s="41"/>
      <c r="R28" s="41"/>
      <c r="S28" s="42"/>
    </row>
    <row r="29" spans="1:22" ht="232.5" customHeight="1" x14ac:dyDescent="0.25">
      <c r="A29" s="103"/>
      <c r="B29" s="61"/>
      <c r="C29" s="64"/>
      <c r="D29" s="67"/>
      <c r="E29" s="67"/>
      <c r="F29" s="69"/>
      <c r="G29" s="70"/>
      <c r="H29" s="69"/>
      <c r="I29" s="70"/>
      <c r="J29" s="95" t="str">
        <f>IF(AND(D28=0,E28=0),"","El indicador al final del período de evaluación registró un alcanzado del "&amp;E28&amp;" por ciento de artículos científicos publicados en revistas de impacto alto en el periodo, en comparación con la meta programada del "&amp;D28&amp;" por ciento, representa un cumplimiento de la meta del "&amp;H28&amp;" por ciento, colocando el indicador en un semáforo de color "&amp;IF(AND(D28=0,H28=0),"",IF(AND(H28&gt;=95,H28&lt;=105,H31&gt;=95,H31&lt;=105,H33&gt;=95,H33&lt;=105),"VERDE:SE LOGRÓ LA META",IF(AND(H28&gt;=95,H28&lt;=105,H31&lt;95),"VERDE:AUNQUE EL INDICADOR ES VERDE, HAY VARIACIÓN EN VARIABLES",IF(AND(H28&gt;=95,H28&lt;=105,H31&gt;105),"VERDE:AUNQUE EL INDICADOR ES VERDE, HAY VARIACIÓN EN VARIABLES",IF(AND(H28&gt;=95,H28&lt;=105,H33&lt;95),"VERDE:AUNQUE EL INDICADOR ES VERDE, HAY VARIACIÓN EN VARIABLES",IF(AND(H28&gt;=95,H28&lt;=105,H33&gt;105),"VERDE:AUNQUE EL INDICADOR ES VERDE, HAY VARIACIÓN EN VARIABLES",IF(OR(AND(H28&gt;=90,H28&lt;95),AND(H28&gt;105,H28&lt;=110)),"AMARILLO",IF(OR(H28&lt;90,H28&gt;110),"ROJO",IF(AND(D28&lt;&gt;0,E28=0),"ROJO","")))))))))&amp;". 
"&amp;IF(AND(D28=0,E28=0),"NO",IF(OR(H28&lt;95,H28&gt;105),"SI","NO"))&amp;" hubo variación en el indicador y "&amp;IF(AND(D31=0,D33=0,H31=0,H33=0),"NO",IF(OR(H31&lt;95,H31&gt;105,H33&lt;95,H33&gt;105),"SI","NO"))&amp;" hubo variación en variables.")</f>
        <v>El indicador al final del período de evaluación registró un alcanzado del 25 por ciento de artículos científicos publicados en revistas de impacto alto en el periodo, en comparación con la meta programada del 37.5 por ciento, representa un cumplimiento de la meta del 66.7 por ciento, colocando el indicador en un semáforo de color ROJO. 
SI hubo variación en el indicador y SI hubo variación en variables.</v>
      </c>
      <c r="K29" s="96"/>
      <c r="L29" s="96"/>
      <c r="M29" s="96"/>
      <c r="N29" s="96"/>
      <c r="O29" s="96"/>
      <c r="P29" s="96"/>
      <c r="Q29" s="96"/>
      <c r="R29" s="96"/>
      <c r="S29" s="97"/>
      <c r="U29" s="10" t="str">
        <f>IF(AND(D28=0,E28=0),"NO",IF(OR(H28&lt;95,H28&gt;105),"SI","NO"))&amp;"-"&amp;IF(AND(D31=0,D33=0,H31=0,H33=0),"NO",IF(OR(H31&lt;95,H31&gt;105,H33&lt;95,H33&gt;105),"SI","NO"))</f>
        <v>SI-SI</v>
      </c>
      <c r="V29" s="11" t="str">
        <f>IF(AND(D28=0,E28=0),"",IF(AND(D28=0,E28=0),"NO",IF(OR(H28&lt;95,H28&gt;105),"SI","NO"))&amp;" HUBO VARIACIÓN EN EL INDICADOR.
"&amp;IF(AND(D31=0,D33=0,H31=0,H33=0),"NO",IF(OR(H31&lt;95,H31&gt;105,H33&lt;95,H33&gt;105),"SI","NO"))&amp;" HUBO VARIACIÓN EN LAS VARIABLES.")</f>
        <v>SI HUBO VARIACIÓN EN EL INDICADOR.
SI HUBO VARIACIÓN EN LAS VARIABLES.</v>
      </c>
    </row>
    <row r="30" spans="1:22" ht="333" customHeight="1" x14ac:dyDescent="0.25">
      <c r="A30" s="103"/>
      <c r="B30" s="62"/>
      <c r="C30" s="65"/>
      <c r="D30" s="68"/>
      <c r="E30" s="68"/>
      <c r="F30" s="38"/>
      <c r="G30" s="39"/>
      <c r="H30" s="38"/>
      <c r="I30" s="39"/>
      <c r="J30" s="105" t="s">
        <v>66</v>
      </c>
      <c r="K30" s="106"/>
      <c r="L30" s="106"/>
      <c r="M30" s="106"/>
      <c r="N30" s="106"/>
      <c r="O30" s="106"/>
      <c r="P30" s="106"/>
      <c r="Q30" s="106"/>
      <c r="R30" s="106"/>
      <c r="S30" s="107"/>
      <c r="V30" s="11" t="str">
        <f>IF(LEN(J30)&gt;2075,"ATENCIÓN: LONGITUD MAYOR A 2000 CARACTERES
REDUCIR NÚMERO DE CARACTERES DEL COMENTARIO",
IF(AND(D28=0,E28=0),"",IF(U29="NO-NO","INCORPORAR LAS EXPLICACIONES A LAS CAUSAS QUE CONTRIBUYERON AL LOGRO DE LA META COMPROMETIDA EN EL INDICADOR.",
IF(U29="SI-SI","INCORPORAR LAS EXPLICACIONES A LAS CAUSAS  DE LAS VARIACIONES DEL ANÁLISIS DE LA META COMPROMETIDA EN EL INDICADOR Y DE SUS VARIABLES.",
IF(U29="SI-NO","A PESAR DE QUE SE LOGRO EL CUMPLIMIENTO DE LA META COMPROMETIDA DE SUS VARIABLES; 
DEBERÁ INCORPORAR LAS EXPLICACIONES A LAS CAUSAS  DE LAS VARIACIONES DEL ANÁLISIS DE LA META COMPROMETIDA EN EL INDICADOR.",
IF(U29="NO-SI","A PESAR DE QUE SE LOGRO EL CUMPLIMIENTO DE LA META COMPROMETIDA DEL INDICADOR; 
DEBERÁ INCORPORAR LAS EXPLICACIONES A LAS CAUSAS  DE LAS VARIACIONES DEL ANÁLISIS DE LA META COMPROMETIDA DE SUS VARIABLES.",""))))))</f>
        <v>INCORPORAR LAS EXPLICACIONES A LAS CAUSAS  DE LAS VARIACIONES DEL ANÁLISIS DE LA META COMPROMETIDA EN EL INDICADOR Y DE SUS VARIABLES.</v>
      </c>
    </row>
    <row r="31" spans="1:22" ht="48" customHeight="1" x14ac:dyDescent="0.25">
      <c r="A31" s="103"/>
      <c r="B31" s="46" t="s">
        <v>23</v>
      </c>
      <c r="C31" s="99" t="s">
        <v>31</v>
      </c>
      <c r="D31" s="50">
        <v>3</v>
      </c>
      <c r="E31" s="50">
        <v>1</v>
      </c>
      <c r="F31" s="36">
        <f t="shared" ref="F31" si="2">E31-D31</f>
        <v>-2</v>
      </c>
      <c r="G31" s="37"/>
      <c r="H31" s="36">
        <f t="shared" ref="H31" si="3">IF(D31=0,0,ROUND(E31/D31*100,1))</f>
        <v>33.299999999999997</v>
      </c>
      <c r="I31" s="37"/>
      <c r="J31" s="40" t="s">
        <v>25</v>
      </c>
      <c r="K31" s="41"/>
      <c r="L31" s="41"/>
      <c r="M31" s="41"/>
      <c r="N31" s="41"/>
      <c r="O31" s="41"/>
      <c r="P31" s="41"/>
      <c r="Q31" s="41"/>
      <c r="R31" s="41"/>
      <c r="S31" s="42"/>
    </row>
    <row r="32" spans="1:22" ht="202.5" customHeight="1" x14ac:dyDescent="0.25">
      <c r="A32" s="103"/>
      <c r="B32" s="98"/>
      <c r="C32" s="100"/>
      <c r="D32" s="101"/>
      <c r="E32" s="101"/>
      <c r="F32" s="38"/>
      <c r="G32" s="39"/>
      <c r="H32" s="38"/>
      <c r="I32" s="39"/>
      <c r="J32" s="108" t="s">
        <v>63</v>
      </c>
      <c r="K32" s="109"/>
      <c r="L32" s="109"/>
      <c r="M32" s="109"/>
      <c r="N32" s="109"/>
      <c r="O32" s="109"/>
      <c r="P32" s="109"/>
      <c r="Q32" s="109"/>
      <c r="R32" s="109"/>
      <c r="S32" s="110"/>
      <c r="V32" s="11" t="str">
        <f>IF(LEN(J32)&gt;2075,"ATENCIÓN: LONGITUD MAYOR A 2000 CARACTERES
REDUCIR NÚMERO DE CARACTERES DEL COMENTARIO",
IF(AND(D28=0,E28=0),"",IF(U29="NO-NO","",
IF(U29="SI-SI","ESPECIFICAR LOS RIESGOS PARA LA POBLACIÓN QUE ATIENDE EL PROGRAMA O LA INSTITUCIÓN DERIVADO DE UNA VARIACIÓN META COMPROMETIDA EN EL INDICADOR O DE CUALQUIERA DE SUS VARIABLES.",
IF(U29="SI-NO","A PESAR DE QUE SE LOGRO EL CUMPLIMIENTO DE LA META COMPROMETIDA DE SUS VARIABLES; 
DEBERÁ ESPECIFICAR LOS RIESGOS PARA LA POBLACIÓN QUE ATIENDE EL PROGRAMA O LA INSTITUCIÓN DERIVADO DE UNA VARIACIÓN META COMPROMETIDA EN EL INDICADOR.",
IF(U29="NO-SI","A PESAR DE QUE SE LOGRO EL CUMPLIMIENTO DE LA META COMPROMETIDA DEL INDICADOR; 
DEBERÁ ESPECIFICAR LOS RIESGOS PARA LA POBLACIÓN QUE ATIENDE EL PROGRAMA O LA INSTITUCIÓN DERIVADO DE UNA VARIACIÓN META COMPROMETIDA DE SUS VARIABLES.",""))))))</f>
        <v>ESPECIFICAR LOS RIESGOS PARA LA POBLACIÓN QUE ATIENDE EL PROGRAMA O LA INSTITUCIÓN DERIVADO DE UNA VARIACIÓN META COMPROMETIDA EN EL INDICADOR O DE CUALQUIERA DE SUS VARIABLES.</v>
      </c>
    </row>
    <row r="33" spans="1:22" ht="42.75" customHeight="1" x14ac:dyDescent="0.25">
      <c r="A33" s="103"/>
      <c r="B33" s="46" t="s">
        <v>26</v>
      </c>
      <c r="C33" s="48" t="s">
        <v>32</v>
      </c>
      <c r="D33" s="50">
        <v>8</v>
      </c>
      <c r="E33" s="50">
        <v>4</v>
      </c>
      <c r="F33" s="36">
        <f>E33-D33</f>
        <v>-4</v>
      </c>
      <c r="G33" s="37"/>
      <c r="H33" s="36">
        <f>IF(D33=0,0,ROUND(E33/D33*100,1))</f>
        <v>50</v>
      </c>
      <c r="I33" s="37"/>
      <c r="J33" s="40" t="s">
        <v>28</v>
      </c>
      <c r="K33" s="41"/>
      <c r="L33" s="41"/>
      <c r="M33" s="41"/>
      <c r="N33" s="41"/>
      <c r="O33" s="41"/>
      <c r="P33" s="41"/>
      <c r="Q33" s="41"/>
      <c r="R33" s="41"/>
      <c r="S33" s="42"/>
    </row>
    <row r="34" spans="1:22" ht="207" customHeight="1" thickBot="1" x14ac:dyDescent="0.3">
      <c r="A34" s="104"/>
      <c r="B34" s="47"/>
      <c r="C34" s="49"/>
      <c r="D34" s="51"/>
      <c r="E34" s="51"/>
      <c r="F34" s="52"/>
      <c r="G34" s="53"/>
      <c r="H34" s="52"/>
      <c r="I34" s="53"/>
      <c r="J34" s="54" t="s">
        <v>72</v>
      </c>
      <c r="K34" s="55"/>
      <c r="L34" s="55"/>
      <c r="M34" s="55"/>
      <c r="N34" s="55"/>
      <c r="O34" s="55"/>
      <c r="P34" s="55"/>
      <c r="Q34" s="55"/>
      <c r="R34" s="55"/>
      <c r="S34" s="56"/>
      <c r="V34" s="11" t="str">
        <f>IF(LEN(J34)&gt;2075,"ATENCIÓN: LONGITUD MAYOR A 2000 CARACTERES
REDUCIR NÚMERO DE CARACTERES DEL COMENTARIO",
IF(AND(D28=0,E28=0),"",IF(U29="NO-NO","",
IF(U29="SI-SI","REFERIR LAS ACCIONES ESPECÍFICAS A DESARROLLAR POR LA INSTITUCIÓN PARA REGULARIZAR EL CUMPLIMIENTO DE LA META COMPROMETIDA EN EL INDICADOR O DE CUALQUIERA DE SUS VARIABLES.",
IF(U29="SI-NO","A PESAR DE QUE SE LOGRO EL CUMPLIMIENTO DE LA META COMPROMETIDA DE SUS VARIABLES; 
DEBERÁ REFERIR LAS ACCIONES ESPECÍFICAS A DESARROLLAR POR LA INSTITUCIÓN PARA REGULARIZAR EL CUMPLIMIENTO DE LA META COMPROMETIDA EN EL INDICADOR.",
IF(U29="NO-SI","A PESAR DE QUE SE LOGRO EL CUMPLIMIENTO DE LA META COMPROMETIDA DEL INDICADOR; 
DEBERÁ REFERIR LAS ACCIONES ESPECÍFICAS A DESARROLLAR POR LA INSTITUCIÓN PARA REGULARIZAR EL CUMPLIMIENTO DE LA META COMPROMETIDA DE SUS VARIABLES.",""))))))</f>
        <v>REFERIR LAS ACCIONES ESPECÍFICAS A DESARROLLAR POR LA INSTITUCIÓN PARA REGULARIZAR EL CUMPLIMIENTO DE LA META COMPROMETIDA EN EL INDICADOR O DE CUALQUIERA DE SUS VARIABLES.</v>
      </c>
    </row>
    <row r="35" spans="1:22" ht="342.75" customHeight="1" thickBot="1" x14ac:dyDescent="0.3">
      <c r="A35" s="71" t="s">
        <v>29</v>
      </c>
      <c r="B35" s="72"/>
      <c r="C35" s="72"/>
      <c r="D35" s="111"/>
      <c r="E35" s="111"/>
      <c r="F35" s="72"/>
      <c r="G35" s="72"/>
      <c r="H35" s="72"/>
      <c r="I35" s="72"/>
      <c r="J35" s="72"/>
      <c r="K35" s="72"/>
      <c r="L35" s="72"/>
      <c r="M35" s="72"/>
      <c r="N35" s="72"/>
      <c r="O35" s="72"/>
      <c r="P35" s="72"/>
      <c r="Q35" s="72"/>
      <c r="R35" s="72"/>
      <c r="S35" s="73"/>
    </row>
    <row r="36" spans="1:22" ht="20.25" customHeight="1" thickBot="1" x14ac:dyDescent="0.3">
      <c r="A36" s="12"/>
      <c r="B36" s="13"/>
      <c r="C36" s="14"/>
      <c r="D36" s="15"/>
      <c r="E36" s="15"/>
      <c r="F36" s="16"/>
      <c r="G36" s="16"/>
      <c r="H36" s="16"/>
      <c r="I36" s="16"/>
      <c r="J36" s="17"/>
      <c r="K36" s="17"/>
      <c r="L36" s="17"/>
      <c r="M36" s="17"/>
      <c r="N36" s="17"/>
      <c r="O36" s="17"/>
      <c r="P36" s="17"/>
      <c r="Q36" s="17"/>
      <c r="R36" s="17"/>
      <c r="S36" s="17"/>
    </row>
    <row r="37" spans="1:22" ht="26.25" customHeight="1" x14ac:dyDescent="0.45">
      <c r="A37" s="74" t="s">
        <v>7</v>
      </c>
      <c r="B37" s="77" t="s">
        <v>8</v>
      </c>
      <c r="C37" s="78"/>
      <c r="D37" s="83" t="s">
        <v>9</v>
      </c>
      <c r="E37" s="83"/>
      <c r="F37" s="83" t="s">
        <v>10</v>
      </c>
      <c r="G37" s="83"/>
      <c r="H37" s="83"/>
      <c r="I37" s="83"/>
      <c r="J37" s="84" t="s">
        <v>11</v>
      </c>
      <c r="K37" s="85"/>
      <c r="L37" s="85"/>
      <c r="M37" s="85"/>
      <c r="N37" s="85"/>
      <c r="O37" s="85"/>
      <c r="P37" s="85"/>
      <c r="Q37" s="85"/>
      <c r="R37" s="85"/>
      <c r="S37" s="86"/>
    </row>
    <row r="38" spans="1:22" ht="30" customHeight="1" x14ac:dyDescent="0.45">
      <c r="A38" s="75"/>
      <c r="B38" s="79"/>
      <c r="C38" s="80"/>
      <c r="D38" s="8" t="s">
        <v>12</v>
      </c>
      <c r="E38" s="8" t="s">
        <v>13</v>
      </c>
      <c r="F38" s="93" t="s">
        <v>14</v>
      </c>
      <c r="G38" s="93"/>
      <c r="H38" s="93" t="s">
        <v>15</v>
      </c>
      <c r="I38" s="93"/>
      <c r="J38" s="87"/>
      <c r="K38" s="88"/>
      <c r="L38" s="88"/>
      <c r="M38" s="88"/>
      <c r="N38" s="88"/>
      <c r="O38" s="88"/>
      <c r="P38" s="88"/>
      <c r="Q38" s="88"/>
      <c r="R38" s="88"/>
      <c r="S38" s="89"/>
    </row>
    <row r="39" spans="1:22" ht="26.25" customHeight="1" x14ac:dyDescent="0.25">
      <c r="A39" s="76"/>
      <c r="B39" s="81"/>
      <c r="C39" s="82"/>
      <c r="D39" s="9" t="s">
        <v>16</v>
      </c>
      <c r="E39" s="9" t="s">
        <v>17</v>
      </c>
      <c r="F39" s="94" t="s">
        <v>18</v>
      </c>
      <c r="G39" s="94"/>
      <c r="H39" s="94" t="s">
        <v>19</v>
      </c>
      <c r="I39" s="94"/>
      <c r="J39" s="90"/>
      <c r="K39" s="91"/>
      <c r="L39" s="91"/>
      <c r="M39" s="91"/>
      <c r="N39" s="91"/>
      <c r="O39" s="91"/>
      <c r="P39" s="91"/>
      <c r="Q39" s="91"/>
      <c r="R39" s="91"/>
      <c r="S39" s="92"/>
    </row>
    <row r="40" spans="1:22" ht="38.25" customHeight="1" x14ac:dyDescent="0.25">
      <c r="A40" s="57">
        <v>3</v>
      </c>
      <c r="B40" s="60" t="s">
        <v>20</v>
      </c>
      <c r="C40" s="63" t="s">
        <v>33</v>
      </c>
      <c r="D40" s="66">
        <f>IF(D45=0,0,ROUND(D43/D45*1,1))</f>
        <v>2</v>
      </c>
      <c r="E40" s="66">
        <f>IF(E45=0,0,ROUND(E43/E45*1,1))</f>
        <v>1.7</v>
      </c>
      <c r="F40" s="36">
        <f>E40-D40</f>
        <v>-0.30000000000000004</v>
      </c>
      <c r="G40" s="37"/>
      <c r="H40" s="36">
        <f>IF(D40=0,0,ROUND(E40/D40*100,1))</f>
        <v>85</v>
      </c>
      <c r="I40" s="37"/>
      <c r="J40" s="40" t="s">
        <v>22</v>
      </c>
      <c r="K40" s="41"/>
      <c r="L40" s="41"/>
      <c r="M40" s="41"/>
      <c r="N40" s="41"/>
      <c r="O40" s="41"/>
      <c r="P40" s="41"/>
      <c r="Q40" s="41"/>
      <c r="R40" s="41"/>
      <c r="S40" s="42"/>
    </row>
    <row r="41" spans="1:22" ht="248.25" customHeight="1" x14ac:dyDescent="0.25">
      <c r="A41" s="58"/>
      <c r="B41" s="61"/>
      <c r="C41" s="64"/>
      <c r="D41" s="67"/>
      <c r="E41" s="67"/>
      <c r="F41" s="69"/>
      <c r="G41" s="70"/>
      <c r="H41" s="69"/>
      <c r="I41" s="70"/>
      <c r="J41" s="95" t="str">
        <f>IF(AND(D40=0,E40=0),"","El indicador al final del período de evaluación registró un alcanzado de "&amp;E40&amp;" productos de la investigación en promedio por investigador institucional en el periodo, en comparación con la meta programada de "&amp;D40&amp;" productos de la investigación en promedio por investigador institucional, representa un cumplimiento de la meta del "&amp;H40&amp;" por ciento, colocando el indicador en un semáforo de color "&amp;IF(AND(D40=0,H40=0),"",IF(AND(H40&gt;=95,H40&lt;=105,H43&gt;=95,H43&lt;=105,H45&gt;=95,H45&lt;=105),"VERDE:SE LOGRÓ LA META",IF(AND(H40&gt;=95,H40&lt;=105,H43&lt;95),"VERDE:AUNQUE EL INDICADOR ES VERDE, HAY VARIACIÓN EN VARIABLES",IF(AND(H40&gt;=95,H40&lt;=105,H43&gt;105),"VERDE:AUNQUE EL INDICADOR ES VERDE, HAY VARIACIÓN EN VARIABLES",IF(AND(H40&gt;=95,H40&lt;=105,H45&lt;95),"VERDE:AUNQUE EL INDICADOR ES VERDE, HAY VARIACIÓN EN VARIABLES",IF(AND(H40&gt;=95,H40&lt;=105,H45&gt;105),"VERDE:AUNQUE EL INDICADOR ES VERDE, HAY VARIACIÓN EN VARIABLES",IF(OR(AND(H40&gt;=90,H40&lt;95),AND(H40&gt;105,H40&lt;=110)),"AMARILLO",IF(OR(H40&lt;90,H40&gt;110),"ROJO",IF(AND(D40&lt;&gt;0,E40=0),"ROJO","")))))))))&amp;". 
"&amp;IF(AND(D40=0,E40=0),"NO",IF(OR(H40&lt;95,H40&gt;105),"SI","NO"))&amp;" hubo variación en el indicador y "&amp;IF(AND(D43=0,D45=0,H43=0,H45=0),"NO",IF(OR(H43&lt;95,H43&gt;105,H45&lt;95,H45&gt;105),"SI","NO"))&amp;" hubo variación en variables.")</f>
        <v>El indicador al final del período de evaluación registró un alcanzado de 1.7 productos de la investigación en promedio por investigador institucional en el periodo, en comparación con la meta programada de 2 productos de la investigación en promedio por investigador institucional, representa un cumplimiento de la meta del 85 por ciento, colocando el indicador en un semáforo de color ROJO. 
SI hubo variación en el indicador y SI hubo variación en variables.</v>
      </c>
      <c r="K41" s="96"/>
      <c r="L41" s="96"/>
      <c r="M41" s="96"/>
      <c r="N41" s="96"/>
      <c r="O41" s="96"/>
      <c r="P41" s="96"/>
      <c r="Q41" s="96"/>
      <c r="R41" s="96"/>
      <c r="S41" s="97"/>
      <c r="U41" s="10" t="str">
        <f>IF(AND(D40=0,E40=0),"NO",IF(OR(H40&lt;95,H40&gt;105),"SI","NO"))&amp;"-"&amp;IF(AND(D43=0,D45=0,H43=0,H45=0),"NO",IF(OR(H43&lt;95,H43&gt;105,H45&lt;95,H45&gt;105),"SI","NO"))</f>
        <v>SI-SI</v>
      </c>
      <c r="V41" s="11" t="str">
        <f>IF(AND(D40=0,E40=0),"",IF(AND(D40=0,E40=0),"NO",IF(OR(H40&lt;95,H40&gt;105),"SI","NO"))&amp;" HUBO VARIACIÓN EN EL INDICADOR.
"&amp;IF(AND(D43=0,D45=0,H43=0,H45=0),"NO",IF(OR(H43&lt;95,H43&gt;105,H45&lt;95,H45&gt;105),"SI","NO"))&amp;" HUBO VARIACIÓN EN LAS VARIABLES.")</f>
        <v>SI HUBO VARIACIÓN EN EL INDICADOR.
SI HUBO VARIACIÓN EN LAS VARIABLES.</v>
      </c>
    </row>
    <row r="42" spans="1:22" ht="258.75" customHeight="1" x14ac:dyDescent="0.25">
      <c r="A42" s="58"/>
      <c r="B42" s="62"/>
      <c r="C42" s="65"/>
      <c r="D42" s="68"/>
      <c r="E42" s="68"/>
      <c r="F42" s="38"/>
      <c r="G42" s="39"/>
      <c r="H42" s="38"/>
      <c r="I42" s="39"/>
      <c r="J42" s="105" t="s">
        <v>70</v>
      </c>
      <c r="K42" s="106"/>
      <c r="L42" s="106"/>
      <c r="M42" s="106"/>
      <c r="N42" s="106"/>
      <c r="O42" s="106"/>
      <c r="P42" s="106"/>
      <c r="Q42" s="106"/>
      <c r="R42" s="106"/>
      <c r="S42" s="107"/>
      <c r="V42" s="11" t="str">
        <f>IF(LEN(J42)&gt;2075,"ATENCIÓN: LONGITUD MAYOR A 2000 CARACTERES
REDUCIR NÚMERO DE CARACTERES DEL COMENTARIO",
IF(AND(D40=0,E40=0),"",IF(U41="NO-NO","INCORPORAR LAS EXPLICACIONES A LAS CAUSAS QUE CONTRIBUYERON AL LOGRO DE LA META COMPROMETIDA EN EL INDICADOR.",
IF(U41="SI-SI","INCORPORAR LAS EXPLICACIONES A LAS CAUSAS  DE LAS VARIACIONES DEL ANÁLISIS DE LA META COMPROMETIDA EN EL INDICADOR Y DE SUS VARIABLES.",
IF(U41="SI-NO","A PESAR DE QUE SE LOGRO EL CUMPLIMIENTO DE LA META COMPROMETIDA DE SUS VARIABLES; 
DEBERÁ INCORPORAR LAS EXPLICACIONES A LAS CAUSAS  DE LAS VARIACIONES DEL ANÁLISIS DE LA META COMPROMETIDA EN EL INDICADOR.",
IF(U41="NO-SI","A PESAR DE QUE SE LOGRO EL CUMPLIMIENTO DE LA META COMPROMETIDA DEL INDICADOR; 
DEBERÁ INCORPORAR LAS EXPLICACIONES A LAS CAUSAS  DE LAS VARIACIONES DEL ANÁLISIS DE LA META COMPROMETIDA DE SUS VARIABLES.",""))))))</f>
        <v>INCORPORAR LAS EXPLICACIONES A LAS CAUSAS  DE LAS VARIACIONES DEL ANÁLISIS DE LA META COMPROMETIDA EN EL INDICADOR Y DE SUS VARIABLES.</v>
      </c>
    </row>
    <row r="43" spans="1:22" ht="35.25" customHeight="1" x14ac:dyDescent="0.25">
      <c r="A43" s="58"/>
      <c r="B43" s="46" t="s">
        <v>23</v>
      </c>
      <c r="C43" s="99" t="s">
        <v>34</v>
      </c>
      <c r="D43" s="50">
        <v>8</v>
      </c>
      <c r="E43" s="50">
        <v>10</v>
      </c>
      <c r="F43" s="36">
        <f t="shared" ref="F43" si="4">E43-D43</f>
        <v>2</v>
      </c>
      <c r="G43" s="37"/>
      <c r="H43" s="36">
        <f t="shared" ref="H43" si="5">IF(D43=0,0,ROUND(E43/D43*100,1))</f>
        <v>125</v>
      </c>
      <c r="I43" s="37"/>
      <c r="J43" s="40" t="s">
        <v>25</v>
      </c>
      <c r="K43" s="41"/>
      <c r="L43" s="41"/>
      <c r="M43" s="41"/>
      <c r="N43" s="41"/>
      <c r="O43" s="41"/>
      <c r="P43" s="41"/>
      <c r="Q43" s="41"/>
      <c r="R43" s="41"/>
      <c r="S43" s="42"/>
    </row>
    <row r="44" spans="1:22" ht="223.5" customHeight="1" x14ac:dyDescent="0.25">
      <c r="A44" s="58"/>
      <c r="B44" s="98"/>
      <c r="C44" s="100"/>
      <c r="D44" s="101"/>
      <c r="E44" s="101"/>
      <c r="F44" s="38"/>
      <c r="G44" s="39"/>
      <c r="H44" s="38"/>
      <c r="I44" s="39"/>
      <c r="J44" s="108" t="s">
        <v>64</v>
      </c>
      <c r="K44" s="109"/>
      <c r="L44" s="109"/>
      <c r="M44" s="109"/>
      <c r="N44" s="109"/>
      <c r="O44" s="109"/>
      <c r="P44" s="109"/>
      <c r="Q44" s="109"/>
      <c r="R44" s="109"/>
      <c r="S44" s="110"/>
      <c r="V44" s="11" t="str">
        <f>IF(LEN(J44)&gt;2075,"ATENCIÓN: LONGITUD MAYOR A 2000 CARACTERES
REDUCIR NÚMERO DE CARACTERES DEL COMENTARIO",
IF(AND(D40=0,E40=0),"",IF(U41="NO-NO","",
IF(U41="SI-SI","ESPECIFICAR LOS RIESGOS PARA LA POBLACIÓN QUE ATIENDE EL PROGRAMA O LA INSTITUCIÓN DERIVADO DE UNA VARIACIÓN META COMPROMETIDA EN EL INDICADOR O DE CUALQUIERA DE SUS VARIABLES.",
IF(U41="SI-NO","A PESAR DE QUE SE LOGRO EL CUMPLIMIENTO DE LA META COMPROMETIDA DE SUS VARIABLES; 
DEBERÁ ESPECIFICAR LOS RIESGOS PARA LA POBLACIÓN QUE ATIENDE EL PROGRAMA O LA INSTITUCIÓN DERIVADO DE UNA VARIACIÓN META COMPROMETIDA EN EL INDICADOR.",
IF(U41="NO-SI","A PESAR DE QUE SE LOGRO EL CUMPLIMIENTO DE LA META COMPROMETIDA DEL INDICADOR; 
DEBERÁ ESPECIFICAR LOS RIESGOS PARA LA POBLACIÓN QUE ATIENDE EL PROGRAMA O LA INSTITUCIÓN DERIVADO DE UNA VARIACIÓN META COMPROMETIDA DE SUS VARIABLES.",""))))))</f>
        <v>ESPECIFICAR LOS RIESGOS PARA LA POBLACIÓN QUE ATIENDE EL PROGRAMA O LA INSTITUCIÓN DERIVADO DE UNA VARIACIÓN META COMPROMETIDA EN EL INDICADOR O DE CUALQUIERA DE SUS VARIABLES.</v>
      </c>
    </row>
    <row r="45" spans="1:22" ht="36.75" customHeight="1" x14ac:dyDescent="0.25">
      <c r="A45" s="58"/>
      <c r="B45" s="46" t="s">
        <v>26</v>
      </c>
      <c r="C45" s="48" t="s">
        <v>35</v>
      </c>
      <c r="D45" s="50">
        <v>4</v>
      </c>
      <c r="E45" s="50">
        <v>6</v>
      </c>
      <c r="F45" s="36">
        <f>E45-D45</f>
        <v>2</v>
      </c>
      <c r="G45" s="37"/>
      <c r="H45" s="36">
        <f>IF(D45=0,0,ROUND(E45/D45*100,1))</f>
        <v>150</v>
      </c>
      <c r="I45" s="37"/>
      <c r="J45" s="40" t="s">
        <v>28</v>
      </c>
      <c r="K45" s="41"/>
      <c r="L45" s="41"/>
      <c r="M45" s="41"/>
      <c r="N45" s="41"/>
      <c r="O45" s="41"/>
      <c r="P45" s="41"/>
      <c r="Q45" s="41"/>
      <c r="R45" s="41"/>
      <c r="S45" s="42"/>
    </row>
    <row r="46" spans="1:22" ht="219" customHeight="1" thickBot="1" x14ac:dyDescent="0.3">
      <c r="A46" s="59"/>
      <c r="B46" s="47"/>
      <c r="C46" s="49"/>
      <c r="D46" s="51"/>
      <c r="E46" s="51"/>
      <c r="F46" s="52"/>
      <c r="G46" s="53"/>
      <c r="H46" s="52"/>
      <c r="I46" s="53"/>
      <c r="J46" s="54" t="s">
        <v>62</v>
      </c>
      <c r="K46" s="55"/>
      <c r="L46" s="55"/>
      <c r="M46" s="55"/>
      <c r="N46" s="55"/>
      <c r="O46" s="55"/>
      <c r="P46" s="55"/>
      <c r="Q46" s="55"/>
      <c r="R46" s="55"/>
      <c r="S46" s="56"/>
      <c r="V46" s="11" t="str">
        <f>IF(LEN(J46)&gt;2075,"ATENCIÓN: LONGITUD MAYOR A 2000 CARACTERES
REDUCIR NÚMERO DE CARACTERES DEL COMENTARIO",
IF(AND(D40=0,E40=0),"",IF(U41="NO-NO","",
IF(U41="SI-SI","REFERIR LAS ACCIONES ESPECÍFICAS A DESARROLLAR POR LA INSTITUCIÓN PARA REGULARIZAR EL CUMPLIMIENTO DE LA META COMPROMETIDA EN EL INDICADOR O DE CUALQUIERA DE SUS VARIABLES.",
IF(U41="SI-NO","A PESAR DE QUE SE LOGRO EL CUMPLIMIENTO DE LA META COMPROMETIDA DE SUS VARIABLES; 
DEBERÁ REFERIR LAS ACCIONES ESPECÍFICAS A DESARROLLAR POR LA INSTITUCIÓN PARA REGULARIZAR EL CUMPLIMIENTO DE LA META COMPROMETIDA EN EL INDICADOR.",
IF(U41="NO-SI","A PESAR DE QUE SE LOGRO EL CUMPLIMIENTO DE LA META COMPROMETIDA DEL INDICADOR; 
DEBERÁ REFERIR LAS ACCIONES ESPECÍFICAS A DESARROLLAR POR LA INSTITUCIÓN PARA REGULARIZAR EL CUMPLIMIENTO DE LA META COMPROMETIDA DE SUS VARIABLES.",""))))))</f>
        <v>REFERIR LAS ACCIONES ESPECÍFICAS A DESARROLLAR POR LA INSTITUCIÓN PARA REGULARIZAR EL CUMPLIMIENTO DE LA META COMPROMETIDA EN EL INDICADOR O DE CUALQUIERA DE SUS VARIABLES.</v>
      </c>
    </row>
    <row r="47" spans="1:22" ht="342.75" customHeight="1" thickBot="1" x14ac:dyDescent="0.3">
      <c r="A47" s="71" t="s">
        <v>29</v>
      </c>
      <c r="B47" s="72"/>
      <c r="C47" s="72"/>
      <c r="D47" s="72"/>
      <c r="E47" s="72"/>
      <c r="F47" s="72"/>
      <c r="G47" s="72"/>
      <c r="H47" s="72"/>
      <c r="I47" s="72"/>
      <c r="J47" s="72"/>
      <c r="K47" s="72"/>
      <c r="L47" s="72"/>
      <c r="M47" s="72"/>
      <c r="N47" s="72"/>
      <c r="O47" s="72"/>
      <c r="P47" s="72"/>
      <c r="Q47" s="72"/>
      <c r="R47" s="72"/>
      <c r="S47" s="73"/>
    </row>
    <row r="48" spans="1:22" ht="20.25" customHeight="1" thickBot="1" x14ac:dyDescent="0.3">
      <c r="A48" s="12"/>
      <c r="B48" s="13"/>
      <c r="C48" s="14"/>
      <c r="D48" s="15"/>
      <c r="E48" s="15"/>
      <c r="F48" s="16"/>
      <c r="G48" s="16"/>
      <c r="H48" s="16"/>
      <c r="I48" s="16"/>
      <c r="J48" s="17"/>
      <c r="K48" s="17"/>
      <c r="L48" s="17"/>
      <c r="M48" s="17"/>
      <c r="N48" s="17"/>
      <c r="O48" s="17"/>
      <c r="P48" s="17"/>
      <c r="Q48" s="17"/>
      <c r="R48" s="17"/>
      <c r="S48" s="17"/>
    </row>
    <row r="49" spans="1:22" ht="26.25" customHeight="1" x14ac:dyDescent="0.45">
      <c r="A49" s="74" t="s">
        <v>7</v>
      </c>
      <c r="B49" s="77" t="s">
        <v>8</v>
      </c>
      <c r="C49" s="78"/>
      <c r="D49" s="83" t="s">
        <v>9</v>
      </c>
      <c r="E49" s="83"/>
      <c r="F49" s="83" t="s">
        <v>10</v>
      </c>
      <c r="G49" s="83"/>
      <c r="H49" s="83"/>
      <c r="I49" s="83"/>
      <c r="J49" s="84" t="s">
        <v>11</v>
      </c>
      <c r="K49" s="85"/>
      <c r="L49" s="85"/>
      <c r="M49" s="85"/>
      <c r="N49" s="85"/>
      <c r="O49" s="85"/>
      <c r="P49" s="85"/>
      <c r="Q49" s="85"/>
      <c r="R49" s="85"/>
      <c r="S49" s="86"/>
    </row>
    <row r="50" spans="1:22" ht="30" customHeight="1" x14ac:dyDescent="0.45">
      <c r="A50" s="75"/>
      <c r="B50" s="79"/>
      <c r="C50" s="80"/>
      <c r="D50" s="8" t="s">
        <v>12</v>
      </c>
      <c r="E50" s="8" t="s">
        <v>13</v>
      </c>
      <c r="F50" s="93" t="s">
        <v>14</v>
      </c>
      <c r="G50" s="93"/>
      <c r="H50" s="93" t="s">
        <v>15</v>
      </c>
      <c r="I50" s="93"/>
      <c r="J50" s="87"/>
      <c r="K50" s="88"/>
      <c r="L50" s="88"/>
      <c r="M50" s="88"/>
      <c r="N50" s="88"/>
      <c r="O50" s="88"/>
      <c r="P50" s="88"/>
      <c r="Q50" s="88"/>
      <c r="R50" s="88"/>
      <c r="S50" s="89"/>
    </row>
    <row r="51" spans="1:22" ht="26.25" customHeight="1" x14ac:dyDescent="0.25">
      <c r="A51" s="76"/>
      <c r="B51" s="81"/>
      <c r="C51" s="82"/>
      <c r="D51" s="9" t="s">
        <v>16</v>
      </c>
      <c r="E51" s="9" t="s">
        <v>17</v>
      </c>
      <c r="F51" s="94" t="s">
        <v>18</v>
      </c>
      <c r="G51" s="94"/>
      <c r="H51" s="94" t="s">
        <v>19</v>
      </c>
      <c r="I51" s="94"/>
      <c r="J51" s="90"/>
      <c r="K51" s="91"/>
      <c r="L51" s="91"/>
      <c r="M51" s="91"/>
      <c r="N51" s="91"/>
      <c r="O51" s="91"/>
      <c r="P51" s="91"/>
      <c r="Q51" s="91"/>
      <c r="R51" s="91"/>
      <c r="S51" s="92"/>
    </row>
    <row r="52" spans="1:22" ht="36" customHeight="1" x14ac:dyDescent="0.25">
      <c r="A52" s="102">
        <v>7</v>
      </c>
      <c r="B52" s="60" t="s">
        <v>20</v>
      </c>
      <c r="C52" s="63" t="s">
        <v>36</v>
      </c>
      <c r="D52" s="66">
        <f>IF(D57=0,0,ROUND(D55/D57*100,1))</f>
        <v>0</v>
      </c>
      <c r="E52" s="66">
        <f>IF(E57=0,0,ROUND(E55/E57*100,1))</f>
        <v>0</v>
      </c>
      <c r="F52" s="36">
        <f>E52-D52</f>
        <v>0</v>
      </c>
      <c r="G52" s="37"/>
      <c r="H52" s="36">
        <f>IF(D52=0,0,ROUND(E52/D52*100,1))</f>
        <v>0</v>
      </c>
      <c r="I52" s="37"/>
      <c r="J52" s="40" t="s">
        <v>22</v>
      </c>
      <c r="K52" s="41"/>
      <c r="L52" s="41"/>
      <c r="M52" s="41"/>
      <c r="N52" s="41"/>
      <c r="O52" s="41"/>
      <c r="P52" s="41"/>
      <c r="Q52" s="41"/>
      <c r="R52" s="41"/>
      <c r="S52" s="42"/>
    </row>
    <row r="53" spans="1:22" ht="287.25" customHeight="1" x14ac:dyDescent="0.25">
      <c r="A53" s="103"/>
      <c r="B53" s="61"/>
      <c r="C53" s="64"/>
      <c r="D53" s="67"/>
      <c r="E53" s="67"/>
      <c r="F53" s="69"/>
      <c r="G53" s="70"/>
      <c r="H53" s="69"/>
      <c r="I53" s="70"/>
      <c r="J53" s="95" t="str">
        <f>IF(AND(D52=0,E52=0),"","El indicador al final del período de evaluación registró un alcanzado del "&amp;E52&amp;" por ciento del presupuesto complementario obtenido para investigación científica y desarrollo tecnológico para la salud en el año actual"&amp;" (con respecto al Presupuesto federal institucional destinado a investigación en el año actual), en comparación con la meta programada del "&amp;D52&amp;" por ciento, representa un cumplimiento de la meta del "&amp;H52&amp;" por ciento, colocando el indicador en un semáforo de color "&amp;IF(AND(D52=0,H52=0),"",IF(AND(H52&gt;=95,H52&lt;=105,H55&gt;=95,H55&lt;=105,H57&gt;=95,H57&lt;=105),"VERDE:SE LOGRÓ LA META",IF(AND(H52&gt;=95,H52&lt;=105,H55&lt;95),"VERDE:AUNQUE EL INDICADOR ES VERDE, HAY VARIACIÓN EN VARIABLES",IF(AND(H52&gt;=95,H52&lt;=105,H55&gt;105),"VERDE:AUNQUE EL INDICADOR ES VERDE, HAY VARIACIÓN EN VARIABLES",IF(AND(H52&gt;=95,H52&lt;=105,H57&lt;95),"VERDE:AUNQUE EL INDICADOR ES VERDE, HAY VARIACIÓN EN VARIABLES",IF(AND(H52&gt;=95,H52&lt;=105,H57&gt;105),"VERDE:AUNQUE EL INDICADOR ES VERDE, HAY VARIACIÓN EN VARIABLES",IF(OR(AND(H52&gt;=90,H52&lt;95),AND(H52&gt;105,H52&lt;=110)),"AMARILLO",IF(OR(H52&lt;90,H52&gt;110),"ROJO",IF(AND(D52&lt;&gt;0,E52=0),"ROJO","")))))))))&amp;". 
"&amp;IF(AND(D52=0,E52=0),"NO",IF(OR(H52&lt;95,H52&gt;105),"SI","NO"))&amp;" hubo variación en el indicador y "&amp;IF(AND(D55=0,D57=0,H55=0,H57=0),"NO",IF(OR(H55&lt;95,H55&gt;105,H57&lt;95,H57&gt;105),"SI","NO"))&amp;" hubo variación en variables.")</f>
        <v/>
      </c>
      <c r="K53" s="96"/>
      <c r="L53" s="96"/>
      <c r="M53" s="96"/>
      <c r="N53" s="96"/>
      <c r="O53" s="96"/>
      <c r="P53" s="96"/>
      <c r="Q53" s="96"/>
      <c r="R53" s="96"/>
      <c r="S53" s="97"/>
      <c r="U53" s="10" t="str">
        <f>IF(AND(D52=0,E52=0),"NO",IF(OR(H52&lt;95,H52&gt;105),"SI","NO"))&amp;"-"&amp;IF(AND(D55=0,D57=0,H55=0,H57=0),"NO",IF(OR(H55&lt;95,H55&gt;105,H57&lt;95,H57&gt;105),"SI","NO"))</f>
        <v>NO-SI</v>
      </c>
      <c r="V53" s="11" t="str">
        <f>IF(AND(D52=0,E52=0),"",IF(AND(D52=0,E52=0),"NO",IF(OR(H52&lt;95,H52&gt;105),"SI","NO"))&amp;" HUBO VARIACIÓN EN EL INDICADOR.
"&amp;IF(AND(D55=0,D57=0,H55=0,H57=0),"NO",IF(OR(H55&lt;95,H55&gt;105,H57&lt;95,H57&gt;105),"SI","NO"))&amp;" HUBO VARIACIÓN EN LAS VARIABLES.")</f>
        <v/>
      </c>
    </row>
    <row r="54" spans="1:22" ht="258" customHeight="1" x14ac:dyDescent="0.25">
      <c r="A54" s="103"/>
      <c r="B54" s="62"/>
      <c r="C54" s="65"/>
      <c r="D54" s="68"/>
      <c r="E54" s="68"/>
      <c r="F54" s="38"/>
      <c r="G54" s="39"/>
      <c r="H54" s="38"/>
      <c r="I54" s="39"/>
      <c r="J54" s="105" t="s">
        <v>65</v>
      </c>
      <c r="K54" s="106"/>
      <c r="L54" s="106"/>
      <c r="M54" s="106"/>
      <c r="N54" s="106"/>
      <c r="O54" s="106"/>
      <c r="P54" s="106"/>
      <c r="Q54" s="106"/>
      <c r="R54" s="106"/>
      <c r="S54" s="107"/>
      <c r="V54" s="11" t="str">
        <f>IF(LEN(J54)&gt;2075,"ATENCIÓN: LONGITUD MAYOR A 2000 CARACTERES
REDUCIR NÚMERO DE CARACTERES DEL COMENTARIO",
IF(AND(D52=0,E52=0),"",IF(U53="NO-NO","INCORPORAR LAS EXPLICACIONES A LAS CAUSAS QUE CONTRIBUYERON AL LOGRO DE LA META COMPROMETIDA EN EL INDICADOR.",
IF(U53="SI-SI","INCORPORAR LAS EXPLICACIONES A LAS CAUSAS  DE LAS VARIACIONES DEL ANÁLISIS DE LA META COMPROMETIDA EN EL INDICADOR Y DE SUS VARIABLES.",
IF(U53="SI-NO","A PESAR DE QUE SE LOGRO EL CUMPLIMIENTO DE LA META COMPROMETIDA DE SUS VARIABLES; 
DEBERÁ INCORPORAR LAS EXPLICACIONES A LAS CAUSAS  DE LAS VARIACIONES DEL ANÁLISIS DE LA META COMPROMETIDA EN EL INDICADOR.",
IF(U53="NO-SI","A PESAR DE QUE SE LOGRO EL CUMPLIMIENTO DE LA META COMPROMETIDA DEL INDICADOR; 
DEBERÁ INCORPORAR LAS EXPLICACIONES A LAS CAUSAS  DE LAS VARIACIONES DEL ANÁLISIS DE LA META COMPROMETIDA DE SUS VARIABLES.",""))))))</f>
        <v/>
      </c>
    </row>
    <row r="55" spans="1:22" ht="48" customHeight="1" x14ac:dyDescent="0.25">
      <c r="A55" s="103"/>
      <c r="B55" s="46" t="s">
        <v>23</v>
      </c>
      <c r="C55" s="99" t="s">
        <v>37</v>
      </c>
      <c r="D55" s="50">
        <v>0</v>
      </c>
      <c r="E55" s="50">
        <v>0</v>
      </c>
      <c r="F55" s="36">
        <f>E55-D55</f>
        <v>0</v>
      </c>
      <c r="G55" s="37"/>
      <c r="H55" s="36">
        <f t="shared" ref="H55" si="6">IF(D55=0,0,ROUND(E55/D55*100,1))</f>
        <v>0</v>
      </c>
      <c r="I55" s="37"/>
      <c r="J55" s="40" t="s">
        <v>25</v>
      </c>
      <c r="K55" s="41"/>
      <c r="L55" s="41"/>
      <c r="M55" s="41"/>
      <c r="N55" s="41"/>
      <c r="O55" s="41"/>
      <c r="P55" s="41"/>
      <c r="Q55" s="41"/>
      <c r="R55" s="41"/>
      <c r="S55" s="42"/>
    </row>
    <row r="56" spans="1:22" ht="187.5" customHeight="1" x14ac:dyDescent="0.25">
      <c r="A56" s="103"/>
      <c r="B56" s="98"/>
      <c r="C56" s="100"/>
      <c r="D56" s="101"/>
      <c r="E56" s="101"/>
      <c r="F56" s="38"/>
      <c r="G56" s="39"/>
      <c r="H56" s="38"/>
      <c r="I56" s="39"/>
      <c r="J56" s="43" t="s">
        <v>67</v>
      </c>
      <c r="K56" s="44"/>
      <c r="L56" s="44"/>
      <c r="M56" s="44"/>
      <c r="N56" s="44"/>
      <c r="O56" s="44"/>
      <c r="P56" s="44"/>
      <c r="Q56" s="44"/>
      <c r="R56" s="44"/>
      <c r="S56" s="45"/>
      <c r="V56" s="11" t="str">
        <f>IF(LEN(J56)&gt;2075,"ATENCIÓN: LONGITUD MAYOR A 2000 CARACTERES
REDUCIR NÚMERO DE CARACTERES DEL COMENTARIO",
IF(AND(D52=0,E52=0),"",IF(U53="NO-NO","",
IF(U53="SI-SI","ESPECIFICAR LOS RIESGOS PARA LA POBLACIÓN QUE ATIENDE EL PROGRAMA O LA INSTITUCIÓN DERIVADO DE UNA VARIACIÓN META COMPROMETIDA EN EL INDICADOR O DE CUALQUIERA DE SUS VARIABLES.",
IF(U53="SI-NO","A PESAR DE QUE SE LOGRO EL CUMPLIMIENTO DE LA META COMPROMETIDA DE SUS VARIABLES; 
DEBERÁ ESPECIFICAR LOS RIESGOS PARA LA POBLACIÓN QUE ATIENDE EL PROGRAMA O LA INSTITUCIÓN DERIVADO DE UNA VARIACIÓN META COMPROMETIDA EN EL INDICADOR.",
IF(U53="NO-SI","A PESAR DE QUE SE LOGRO EL CUMPLIMIENTO DE LA META COMPROMETIDA DEL INDICADOR; 
DEBERÁ ESPECIFICAR LOS RIESGOS PARA LA POBLACIÓN QUE ATIENDE EL PROGRAMA O LA INSTITUCIÓN DERIVADO DE UNA VARIACIÓN META COMPROMETIDA DE SUS VARIABLES.",""))))))</f>
        <v/>
      </c>
    </row>
    <row r="57" spans="1:22" ht="42.75" customHeight="1" x14ac:dyDescent="0.25">
      <c r="A57" s="103"/>
      <c r="B57" s="46" t="s">
        <v>26</v>
      </c>
      <c r="C57" s="48" t="s">
        <v>38</v>
      </c>
      <c r="D57" s="50">
        <v>2550417</v>
      </c>
      <c r="E57" s="50">
        <v>2025806</v>
      </c>
      <c r="F57" s="36">
        <f>E57-D57</f>
        <v>-524611</v>
      </c>
      <c r="G57" s="37"/>
      <c r="H57" s="36">
        <f>IF(D57=0,0,ROUND(E57/D57*100,1))</f>
        <v>79.400000000000006</v>
      </c>
      <c r="I57" s="37"/>
      <c r="J57" s="40" t="s">
        <v>28</v>
      </c>
      <c r="K57" s="41"/>
      <c r="L57" s="41"/>
      <c r="M57" s="41"/>
      <c r="N57" s="41"/>
      <c r="O57" s="41"/>
      <c r="P57" s="41"/>
      <c r="Q57" s="41"/>
      <c r="R57" s="41"/>
      <c r="S57" s="42"/>
    </row>
    <row r="58" spans="1:22" ht="207" customHeight="1" thickBot="1" x14ac:dyDescent="0.3">
      <c r="A58" s="104"/>
      <c r="B58" s="47"/>
      <c r="C58" s="49"/>
      <c r="D58" s="101"/>
      <c r="E58" s="101"/>
      <c r="F58" s="52"/>
      <c r="G58" s="53"/>
      <c r="H58" s="52"/>
      <c r="I58" s="53"/>
      <c r="J58" s="54" t="s">
        <v>76</v>
      </c>
      <c r="K58" s="55"/>
      <c r="L58" s="55"/>
      <c r="M58" s="55"/>
      <c r="N58" s="55"/>
      <c r="O58" s="55"/>
      <c r="P58" s="55"/>
      <c r="Q58" s="55"/>
      <c r="R58" s="55"/>
      <c r="S58" s="56"/>
      <c r="V58" s="11" t="str">
        <f>IF(LEN(J58)&gt;2075,"ATENCIÓN: LONGITUD MAYOR A 2000 CARACTERES
REDUCIR NÚMERO DE CARACTERES DEL COMENTARIO",
IF(AND(D52=0,E52=0),"",IF(U53="NO-NO","",
IF(U53="SI-SI","REFERIR LAS ACCIONES ESPECÍFICAS A DESARROLLAR POR LA INSTITUCIÓN PARA REGULARIZAR EL CUMPLIMIENTO DE LA META COMPROMETIDA EN EL INDICADOR O DE CUALQUIERA DE SUS VARIABLES.",
IF(U53="SI-NO","A PESAR DE QUE SE LOGRO EL CUMPLIMIENTO DE LA META COMPROMETIDA DE SUS VARIABLES; 
DEBERÁ REFERIR LAS ACCIONES ESPECÍFICAS A DESARROLLAR POR LA INSTITUCIÓN PARA REGULARIZAR EL CUMPLIMIENTO DE LA META COMPROMETIDA EN EL INDICADOR.",
IF(U53="NO-SI","A PESAR DE QUE SE LOGRO EL CUMPLIMIENTO DE LA META COMPROMETIDA DEL INDICADOR; 
DEBERÁ REFERIR LAS ACCIONES ESPECÍFICAS A DESARROLLAR POR LA INSTITUCIÓN PARA REGULARIZAR EL CUMPLIMIENTO DE LA META COMPROMETIDA DE SUS VARIABLES.",""))))))</f>
        <v/>
      </c>
    </row>
    <row r="59" spans="1:22" ht="342.75" customHeight="1" thickBot="1" x14ac:dyDescent="0.3">
      <c r="A59" s="71" t="s">
        <v>29</v>
      </c>
      <c r="B59" s="72"/>
      <c r="C59" s="72"/>
      <c r="D59" s="72"/>
      <c r="E59" s="72"/>
      <c r="F59" s="72"/>
      <c r="G59" s="72"/>
      <c r="H59" s="72"/>
      <c r="I59" s="72"/>
      <c r="J59" s="72"/>
      <c r="K59" s="72"/>
      <c r="L59" s="72"/>
      <c r="M59" s="72"/>
      <c r="N59" s="72"/>
      <c r="O59" s="72"/>
      <c r="P59" s="72"/>
      <c r="Q59" s="72"/>
      <c r="R59" s="72"/>
      <c r="S59" s="73"/>
    </row>
    <row r="60" spans="1:22" ht="20.25" customHeight="1" thickBot="1" x14ac:dyDescent="0.3">
      <c r="A60" s="12"/>
      <c r="B60" s="13"/>
      <c r="C60" s="14"/>
      <c r="D60" s="15"/>
      <c r="E60" s="15"/>
      <c r="F60" s="16"/>
      <c r="G60" s="16"/>
      <c r="H60" s="16"/>
      <c r="I60" s="16"/>
      <c r="J60" s="17"/>
      <c r="K60" s="17"/>
      <c r="L60" s="17"/>
      <c r="M60" s="17"/>
      <c r="N60" s="17"/>
      <c r="O60" s="17"/>
      <c r="P60" s="17"/>
      <c r="Q60" s="17"/>
      <c r="R60" s="17"/>
      <c r="S60" s="17"/>
    </row>
    <row r="61" spans="1:22" ht="26.25" customHeight="1" x14ac:dyDescent="0.45">
      <c r="A61" s="74" t="s">
        <v>7</v>
      </c>
      <c r="B61" s="77" t="s">
        <v>8</v>
      </c>
      <c r="C61" s="78"/>
      <c r="D61" s="83" t="s">
        <v>9</v>
      </c>
      <c r="E61" s="83"/>
      <c r="F61" s="83" t="s">
        <v>10</v>
      </c>
      <c r="G61" s="83"/>
      <c r="H61" s="83"/>
      <c r="I61" s="83"/>
      <c r="J61" s="84" t="s">
        <v>11</v>
      </c>
      <c r="K61" s="85"/>
      <c r="L61" s="85"/>
      <c r="M61" s="85"/>
      <c r="N61" s="85"/>
      <c r="O61" s="85"/>
      <c r="P61" s="85"/>
      <c r="Q61" s="85"/>
      <c r="R61" s="85"/>
      <c r="S61" s="86"/>
    </row>
    <row r="62" spans="1:22" ht="30" customHeight="1" x14ac:dyDescent="0.45">
      <c r="A62" s="75"/>
      <c r="B62" s="79"/>
      <c r="C62" s="80"/>
      <c r="D62" s="8" t="s">
        <v>12</v>
      </c>
      <c r="E62" s="8" t="s">
        <v>13</v>
      </c>
      <c r="F62" s="93" t="s">
        <v>14</v>
      </c>
      <c r="G62" s="93"/>
      <c r="H62" s="93" t="s">
        <v>15</v>
      </c>
      <c r="I62" s="93"/>
      <c r="J62" s="87"/>
      <c r="K62" s="88"/>
      <c r="L62" s="88"/>
      <c r="M62" s="88"/>
      <c r="N62" s="88"/>
      <c r="O62" s="88"/>
      <c r="P62" s="88"/>
      <c r="Q62" s="88"/>
      <c r="R62" s="88"/>
      <c r="S62" s="89"/>
    </row>
    <row r="63" spans="1:22" ht="26.25" customHeight="1" x14ac:dyDescent="0.25">
      <c r="A63" s="76"/>
      <c r="B63" s="81"/>
      <c r="C63" s="82"/>
      <c r="D63" s="9" t="s">
        <v>16</v>
      </c>
      <c r="E63" s="9" t="s">
        <v>17</v>
      </c>
      <c r="F63" s="94" t="s">
        <v>18</v>
      </c>
      <c r="G63" s="94"/>
      <c r="H63" s="94" t="s">
        <v>19</v>
      </c>
      <c r="I63" s="94"/>
      <c r="J63" s="90"/>
      <c r="K63" s="91"/>
      <c r="L63" s="91"/>
      <c r="M63" s="91"/>
      <c r="N63" s="91"/>
      <c r="O63" s="91"/>
      <c r="P63" s="91"/>
      <c r="Q63" s="91"/>
      <c r="R63" s="91"/>
      <c r="S63" s="92"/>
    </row>
    <row r="64" spans="1:22" ht="36" customHeight="1" x14ac:dyDescent="0.25">
      <c r="A64" s="102">
        <v>9</v>
      </c>
      <c r="B64" s="60" t="s">
        <v>20</v>
      </c>
      <c r="C64" s="63" t="s">
        <v>39</v>
      </c>
      <c r="D64" s="66">
        <f>IF(D69=0,0,ROUND(D67/D69*100,1))</f>
        <v>0.4</v>
      </c>
      <c r="E64" s="66">
        <f>IF(E69=0,0,ROUND(E67/E69*100,1))</f>
        <v>0.3</v>
      </c>
      <c r="F64" s="36">
        <f>E64-D64</f>
        <v>-0.10000000000000003</v>
      </c>
      <c r="G64" s="37"/>
      <c r="H64" s="36">
        <f>IF(D64=0,0,ROUND(E64/D64*100,1))</f>
        <v>75</v>
      </c>
      <c r="I64" s="37"/>
      <c r="J64" s="40" t="s">
        <v>22</v>
      </c>
      <c r="K64" s="41"/>
      <c r="L64" s="41"/>
      <c r="M64" s="41"/>
      <c r="N64" s="41"/>
      <c r="O64" s="41"/>
      <c r="P64" s="41"/>
      <c r="Q64" s="41"/>
      <c r="R64" s="41"/>
      <c r="S64" s="42"/>
    </row>
    <row r="65" spans="1:22" ht="315.75" customHeight="1" x14ac:dyDescent="0.25">
      <c r="A65" s="103"/>
      <c r="B65" s="61"/>
      <c r="C65" s="64"/>
      <c r="D65" s="67"/>
      <c r="E65" s="67"/>
      <c r="F65" s="69"/>
      <c r="G65" s="70"/>
      <c r="H65" s="69"/>
      <c r="I65" s="70"/>
      <c r="J65" s="95" t="str">
        <f>IF(AND(D64=0,E64=0),"","El indicador al final del período de evaluación registró un alcanzado del "&amp;E64&amp;" por ciento del presupuesto federal institucional destinado a investigación científica y desarrollo tecnológico para la salud en el año actual"&amp;" (con respecto al Presupuesto federal total institucional en el año actual), en comparación con la meta programada del "&amp;D64&amp;" por ciento, representa un cumplimiento de la meta del "&amp;H64&amp;" por ciento, colocando el indicador en un semáforo de color "&amp;IF(AND(D64=0,H64=0),"",IF(AND(H64&gt;=95,H64&lt;=105,H67&gt;=95,H67&lt;=105,H69&gt;=95,H69&lt;=105),"VERDE:SE LOGRÓ LA META",IF(AND(H64&gt;=95,H64&lt;=105,H67&lt;95),"VERDE:AUNQUE EL INDICADOR ES VERDE, HAY VARIACIÓN EN VARIABLES",IF(AND(H64&gt;=95,H64&lt;=105,H67&gt;105),"VERDE:AUNQUE EL INDICADOR ES VERDE, HAY VARIACIÓN EN VARIABLES",IF(AND(H64&gt;=95,H64&lt;=105,H69&lt;95),"VERDE:AUNQUE EL INDICADOR ES VERDE, HAY VARIACIÓN EN VARIABLES",IF(AND(H64&gt;=95,H64&lt;=105,H69&gt;105),"VERDE:AUNQUE EL INDICADOR ES VERDE, HAY VARIACIÓN EN VARIABLES",IF(OR(AND(H64&gt;=90,H64&lt;95),AND(H64&gt;105,H64&lt;=110)),"AMARILLO",IF(OR(H64&lt;90,H64&gt;110),"ROJO",IF(AND(D64&lt;&gt;0,E64=0),"ROJO","")))))))))&amp;". 
"&amp;IF(AND(D64=0,E64=0),"NO",IF(OR(H64&lt;95,H64&gt;105),"SI","NO"))&amp;" hubo variación en el indicador y "&amp;IF(AND(D67=0,D69=0,H67=0,H69=0),"NO",IF(OR(H67&lt;95,H67&gt;105,H69&lt;95,H69&gt;105),"SI","NO"))&amp;" hubo variación en variables.")</f>
        <v>El indicador al final del período de evaluación registró un alcanzado del 0.3 por ciento del presupuesto federal institucional destinado a investigación científica y desarrollo tecnológico para la salud en el año actual (con respecto al Presupuesto federal total institucional en el año actual), en comparación con la meta programada del 0.4 por ciento, representa un cumplimiento de la meta del 75 por ciento, colocando el indicador en un semáforo de color ROJO. 
SI hubo variación en el indicador y SI hubo variación en variables.</v>
      </c>
      <c r="K65" s="96"/>
      <c r="L65" s="96"/>
      <c r="M65" s="96"/>
      <c r="N65" s="96"/>
      <c r="O65" s="96"/>
      <c r="P65" s="96"/>
      <c r="Q65" s="96"/>
      <c r="R65" s="96"/>
      <c r="S65" s="97"/>
      <c r="U65" s="10" t="str">
        <f>IF(AND(D64=0,E64=0),"NO",IF(OR(H64&lt;95,H64&gt;105),"SI","NO"))&amp;"-"&amp;IF(AND(D67=0,D69=0,H67=0,H69=0),"NO",IF(OR(H67&lt;95,H67&gt;105,H69&lt;95,H69&gt;105),"SI","NO"))</f>
        <v>SI-SI</v>
      </c>
      <c r="V65" s="11" t="str">
        <f>IF(AND(D64=0,E64=0),"",IF(AND(D64=0,E64=0),"NO",IF(OR(H64&lt;95,H64&gt;105),"SI","NO"))&amp;" HUBO VARIACIÓN EN EL INDICADOR.
"&amp;IF(AND(D67=0,D69=0,H67=0,H69=0),"NO",IF(OR(H67&lt;95,H67&gt;105,H69&lt;95,H69&gt;105),"SI","NO"))&amp;" HUBO VARIACIÓN EN LAS VARIABLES.")</f>
        <v>SI HUBO VARIACIÓN EN EL INDICADOR.
SI HUBO VARIACIÓN EN LAS VARIABLES.</v>
      </c>
    </row>
    <row r="66" spans="1:22" ht="258" customHeight="1" x14ac:dyDescent="0.25">
      <c r="A66" s="103"/>
      <c r="B66" s="62"/>
      <c r="C66" s="65"/>
      <c r="D66" s="68"/>
      <c r="E66" s="68"/>
      <c r="F66" s="38"/>
      <c r="G66" s="39"/>
      <c r="H66" s="38"/>
      <c r="I66" s="39"/>
      <c r="J66" s="105" t="s">
        <v>71</v>
      </c>
      <c r="K66" s="106"/>
      <c r="L66" s="106"/>
      <c r="M66" s="106"/>
      <c r="N66" s="106"/>
      <c r="O66" s="106"/>
      <c r="P66" s="106"/>
      <c r="Q66" s="106"/>
      <c r="R66" s="106"/>
      <c r="S66" s="107"/>
      <c r="V66" s="11" t="str">
        <f>IF(LEN(J66)&gt;2075,"ATENCIÓN: LONGITUD MAYOR A 2000 CARACTERES
REDUCIR NÚMERO DE CARACTERES DEL COMENTARIO",
IF(AND(D64=0,E64=0),"",IF(U65="NO-NO","INCORPORAR LAS EXPLICACIONES A LAS CAUSAS QUE CONTRIBUYERON AL LOGRO DE LA META COMPROMETIDA EN EL INDICADOR.",
IF(U65="SI-SI","INCORPORAR LAS EXPLICACIONES A LAS CAUSAS  DE LAS VARIACIONES DEL ANÁLISIS DE LA META COMPROMETIDA EN EL INDICADOR Y DE SUS VARIABLES.",
IF(U65="SI-NO","A PESAR DE QUE SE LOGRO EL CUMPLIMIENTO DE LA META COMPROMETIDA DE SUS VARIABLES; 
DEBERÁ INCORPORAR LAS EXPLICACIONES A LAS CAUSAS  DE LAS VARIACIONES DEL ANÁLISIS DE LA META COMPROMETIDA EN EL INDICADOR.",
IF(U65="NO-SI","A PESAR DE QUE SE LOGRO EL CUMPLIMIENTO DE LA META COMPROMETIDA DEL INDICADOR; 
DEBERÁ INCORPORAR LAS EXPLICACIONES A LAS CAUSAS  DE LAS VARIACIONES DEL ANÁLISIS DE LA META COMPROMETIDA DE SUS VARIABLES.",""))))))</f>
        <v>INCORPORAR LAS EXPLICACIONES A LAS CAUSAS  DE LAS VARIACIONES DEL ANÁLISIS DE LA META COMPROMETIDA EN EL INDICADOR Y DE SUS VARIABLES.</v>
      </c>
    </row>
    <row r="67" spans="1:22" ht="48" customHeight="1" x14ac:dyDescent="0.25">
      <c r="A67" s="103"/>
      <c r="B67" s="46" t="s">
        <v>23</v>
      </c>
      <c r="C67" s="99" t="s">
        <v>40</v>
      </c>
      <c r="D67" s="50">
        <v>2550417</v>
      </c>
      <c r="E67" s="50">
        <v>2025806</v>
      </c>
      <c r="F67" s="36">
        <f t="shared" ref="F67" si="7">E67-D67</f>
        <v>-524611</v>
      </c>
      <c r="G67" s="37"/>
      <c r="H67" s="36">
        <f t="shared" ref="H67" si="8">IF(D67=0,0,ROUND(E67/D67*100,1))</f>
        <v>79.400000000000006</v>
      </c>
      <c r="I67" s="37"/>
      <c r="J67" s="40" t="s">
        <v>25</v>
      </c>
      <c r="K67" s="41"/>
      <c r="L67" s="41"/>
      <c r="M67" s="41"/>
      <c r="N67" s="41"/>
      <c r="O67" s="41"/>
      <c r="P67" s="41"/>
      <c r="Q67" s="41"/>
      <c r="R67" s="41"/>
      <c r="S67" s="42"/>
    </row>
    <row r="68" spans="1:22" ht="187.5" customHeight="1" x14ac:dyDescent="0.25">
      <c r="A68" s="103"/>
      <c r="B68" s="98"/>
      <c r="C68" s="100"/>
      <c r="D68" s="101"/>
      <c r="E68" s="101"/>
      <c r="F68" s="38"/>
      <c r="G68" s="39"/>
      <c r="H68" s="38"/>
      <c r="I68" s="39"/>
      <c r="J68" s="43" t="s">
        <v>61</v>
      </c>
      <c r="K68" s="44"/>
      <c r="L68" s="44"/>
      <c r="M68" s="44"/>
      <c r="N68" s="44"/>
      <c r="O68" s="44"/>
      <c r="P68" s="44"/>
      <c r="Q68" s="44"/>
      <c r="R68" s="44"/>
      <c r="S68" s="45"/>
      <c r="V68" s="11" t="str">
        <f>IF(LEN(J68)&gt;2075,"ATENCIÓN: LONGITUD MAYOR A 2000 CARACTERES
REDUCIR NÚMERO DE CARACTERES DEL COMENTARIO",
IF(AND(D64=0,E64=0),"",IF(U65="NO-NO","",
IF(U65="SI-SI","ESPECIFICAR LOS RIESGOS PARA LA POBLACIÓN QUE ATIENDE EL PROGRAMA O LA INSTITUCIÓN DERIVADO DE UNA VARIACIÓN META COMPROMETIDA EN EL INDICADOR O DE CUALQUIERA DE SUS VARIABLES.",
IF(U65="SI-NO","A PESAR DE QUE SE LOGRO EL CUMPLIMIENTO DE LA META COMPROMETIDA DE SUS VARIABLES; 
DEBERÁ ESPECIFICAR LOS RIESGOS PARA LA POBLACIÓN QUE ATIENDE EL PROGRAMA O LA INSTITUCIÓN DERIVADO DE UNA VARIACIÓN META COMPROMETIDA EN EL INDICADOR.",
IF(U65="NO-SI","A PESAR DE QUE SE LOGRO EL CUMPLIMIENTO DE LA META COMPROMETIDA DEL INDICADOR; 
DEBERÁ ESPECIFICAR LOS RIESGOS PARA LA POBLACIÓN QUE ATIENDE EL PROGRAMA O LA INSTITUCIÓN DERIVADO DE UNA VARIACIÓN META COMPROMETIDA DE SUS VARIABLES.",""))))))</f>
        <v>ESPECIFICAR LOS RIESGOS PARA LA POBLACIÓN QUE ATIENDE EL PROGRAMA O LA INSTITUCIÓN DERIVADO DE UNA VARIACIÓN META COMPROMETIDA EN EL INDICADOR O DE CUALQUIERA DE SUS VARIABLES.</v>
      </c>
    </row>
    <row r="69" spans="1:22" ht="42.75" customHeight="1" x14ac:dyDescent="0.25">
      <c r="A69" s="103"/>
      <c r="B69" s="46" t="s">
        <v>26</v>
      </c>
      <c r="C69" s="48" t="s">
        <v>41</v>
      </c>
      <c r="D69" s="50">
        <v>698208859</v>
      </c>
      <c r="E69" s="50">
        <v>702802992.63999999</v>
      </c>
      <c r="F69" s="36">
        <f>E69-D69</f>
        <v>4594133.6399999857</v>
      </c>
      <c r="G69" s="37"/>
      <c r="H69" s="36">
        <f>IF(D69=0,0,ROUND(E69/D69*100,1))</f>
        <v>100.7</v>
      </c>
      <c r="I69" s="37"/>
      <c r="J69" s="40" t="s">
        <v>28</v>
      </c>
      <c r="K69" s="41"/>
      <c r="L69" s="41"/>
      <c r="M69" s="41"/>
      <c r="N69" s="41"/>
      <c r="O69" s="41"/>
      <c r="P69" s="41"/>
      <c r="Q69" s="41"/>
      <c r="R69" s="41"/>
      <c r="S69" s="42"/>
    </row>
    <row r="70" spans="1:22" ht="207" customHeight="1" thickBot="1" x14ac:dyDescent="0.3">
      <c r="A70" s="104"/>
      <c r="B70" s="47"/>
      <c r="C70" s="49"/>
      <c r="D70" s="51"/>
      <c r="E70" s="51"/>
      <c r="F70" s="52"/>
      <c r="G70" s="53"/>
      <c r="H70" s="52"/>
      <c r="I70" s="53"/>
      <c r="J70" s="54" t="s">
        <v>60</v>
      </c>
      <c r="K70" s="55"/>
      <c r="L70" s="55"/>
      <c r="M70" s="55"/>
      <c r="N70" s="55"/>
      <c r="O70" s="55"/>
      <c r="P70" s="55"/>
      <c r="Q70" s="55"/>
      <c r="R70" s="55"/>
      <c r="S70" s="56"/>
      <c r="V70" s="11" t="str">
        <f>IF(LEN(J70)&gt;2075,"ATENCIÓN: LONGITUD MAYOR A 2000 CARACTERES
REDUCIR NÚMERO DE CARACTERES DEL COMENTARIO",
IF(AND(D64=0,E64=0),"",IF(U65="NO-NO","",
IF(U65="SI-SI","REFERIR LAS ACCIONES ESPECÍFICAS A DESARROLLAR POR LA INSTITUCIÓN PARA REGULARIZAR EL CUMPLIMIENTO DE LA META COMPROMETIDA EN EL INDICADOR O DE CUALQUIERA DE SUS VARIABLES.",
IF(U65="SI-NO","A PESAR DE QUE SE LOGRO EL CUMPLIMIENTO DE LA META COMPROMETIDA DE SUS VARIABLES; 
DEBERÁ REFERIR LAS ACCIONES ESPECÍFICAS A DESARROLLAR POR LA INSTITUCIÓN PARA REGULARIZAR EL CUMPLIMIENTO DE LA META COMPROMETIDA EN EL INDICADOR.",
IF(U65="NO-SI","A PESAR DE QUE SE LOGRO EL CUMPLIMIENTO DE LA META COMPROMETIDA DEL INDICADOR; 
DEBERÁ REFERIR LAS ACCIONES ESPECÍFICAS A DESARROLLAR POR LA INSTITUCIÓN PARA REGULARIZAR EL CUMPLIMIENTO DE LA META COMPROMETIDA DE SUS VARIABLES.",""))))))</f>
        <v>REFERIR LAS ACCIONES ESPECÍFICAS A DESARROLLAR POR LA INSTITUCIÓN PARA REGULARIZAR EL CUMPLIMIENTO DE LA META COMPROMETIDA EN EL INDICADOR O DE CUALQUIERA DE SUS VARIABLES.</v>
      </c>
    </row>
    <row r="71" spans="1:22" ht="342.75" customHeight="1" thickBot="1" x14ac:dyDescent="0.3">
      <c r="A71" s="71" t="s">
        <v>29</v>
      </c>
      <c r="B71" s="72"/>
      <c r="C71" s="72"/>
      <c r="D71" s="72"/>
      <c r="E71" s="72"/>
      <c r="F71" s="72"/>
      <c r="G71" s="72"/>
      <c r="H71" s="72"/>
      <c r="I71" s="72"/>
      <c r="J71" s="72"/>
      <c r="K71" s="72"/>
      <c r="L71" s="72"/>
      <c r="M71" s="72"/>
      <c r="N71" s="72"/>
      <c r="O71" s="72"/>
      <c r="P71" s="72"/>
      <c r="Q71" s="72"/>
      <c r="R71" s="72"/>
      <c r="S71" s="73"/>
    </row>
    <row r="72" spans="1:22" ht="20.25" customHeight="1" thickBot="1" x14ac:dyDescent="0.3">
      <c r="A72" s="12"/>
      <c r="B72" s="13"/>
      <c r="C72" s="14"/>
      <c r="D72" s="15"/>
      <c r="E72" s="15"/>
      <c r="F72" s="16"/>
      <c r="G72" s="16"/>
      <c r="H72" s="16"/>
      <c r="I72" s="16"/>
      <c r="J72" s="17"/>
      <c r="K72" s="17"/>
      <c r="L72" s="17"/>
      <c r="M72" s="17"/>
      <c r="N72" s="17"/>
      <c r="O72" s="17"/>
      <c r="P72" s="17"/>
      <c r="Q72" s="17"/>
      <c r="R72" s="17"/>
      <c r="S72" s="17"/>
    </row>
    <row r="73" spans="1:22" ht="26.25" customHeight="1" x14ac:dyDescent="0.45">
      <c r="A73" s="74" t="s">
        <v>7</v>
      </c>
      <c r="B73" s="77" t="s">
        <v>8</v>
      </c>
      <c r="C73" s="78"/>
      <c r="D73" s="83" t="s">
        <v>9</v>
      </c>
      <c r="E73" s="83"/>
      <c r="F73" s="83" t="s">
        <v>10</v>
      </c>
      <c r="G73" s="83"/>
      <c r="H73" s="83"/>
      <c r="I73" s="83"/>
      <c r="J73" s="84" t="s">
        <v>11</v>
      </c>
      <c r="K73" s="85"/>
      <c r="L73" s="85"/>
      <c r="M73" s="85"/>
      <c r="N73" s="85"/>
      <c r="O73" s="85"/>
      <c r="P73" s="85"/>
      <c r="Q73" s="85"/>
      <c r="R73" s="85"/>
      <c r="S73" s="86"/>
    </row>
    <row r="74" spans="1:22" ht="30" customHeight="1" x14ac:dyDescent="0.45">
      <c r="A74" s="75"/>
      <c r="B74" s="79"/>
      <c r="C74" s="80"/>
      <c r="D74" s="8" t="s">
        <v>12</v>
      </c>
      <c r="E74" s="8" t="s">
        <v>13</v>
      </c>
      <c r="F74" s="93" t="s">
        <v>14</v>
      </c>
      <c r="G74" s="93"/>
      <c r="H74" s="93" t="s">
        <v>15</v>
      </c>
      <c r="I74" s="93"/>
      <c r="J74" s="87"/>
      <c r="K74" s="88"/>
      <c r="L74" s="88"/>
      <c r="M74" s="88"/>
      <c r="N74" s="88"/>
      <c r="O74" s="88"/>
      <c r="P74" s="88"/>
      <c r="Q74" s="88"/>
      <c r="R74" s="88"/>
      <c r="S74" s="89"/>
    </row>
    <row r="75" spans="1:22" ht="26.25" customHeight="1" x14ac:dyDescent="0.25">
      <c r="A75" s="76"/>
      <c r="B75" s="81"/>
      <c r="C75" s="82"/>
      <c r="D75" s="9" t="s">
        <v>16</v>
      </c>
      <c r="E75" s="9" t="s">
        <v>17</v>
      </c>
      <c r="F75" s="94" t="s">
        <v>18</v>
      </c>
      <c r="G75" s="94"/>
      <c r="H75" s="94" t="s">
        <v>19</v>
      </c>
      <c r="I75" s="94"/>
      <c r="J75" s="90"/>
      <c r="K75" s="91"/>
      <c r="L75" s="91"/>
      <c r="M75" s="91"/>
      <c r="N75" s="91"/>
      <c r="O75" s="91"/>
      <c r="P75" s="91"/>
      <c r="Q75" s="91"/>
      <c r="R75" s="91"/>
      <c r="S75" s="92"/>
    </row>
    <row r="76" spans="1:22" ht="37.5" customHeight="1" x14ac:dyDescent="0.25">
      <c r="A76" s="57">
        <v>11</v>
      </c>
      <c r="B76" s="60" t="s">
        <v>20</v>
      </c>
      <c r="C76" s="63" t="s">
        <v>42</v>
      </c>
      <c r="D76" s="66">
        <f>IF(D81=0,0,ROUND(D79/D81*100,1))</f>
        <v>80</v>
      </c>
      <c r="E76" s="66">
        <f>IF(E81=0,0,ROUND(E79/E81*100,1))</f>
        <v>60</v>
      </c>
      <c r="F76" s="36">
        <f>E76-D76</f>
        <v>-20</v>
      </c>
      <c r="G76" s="37"/>
      <c r="H76" s="36">
        <f>IF(D76=0,0,ROUND(E76/D76*100,1))</f>
        <v>75</v>
      </c>
      <c r="I76" s="37"/>
      <c r="J76" s="40" t="s">
        <v>22</v>
      </c>
      <c r="K76" s="41"/>
      <c r="L76" s="41"/>
      <c r="M76" s="41"/>
      <c r="N76" s="41"/>
      <c r="O76" s="41"/>
      <c r="P76" s="41"/>
      <c r="Q76" s="41"/>
      <c r="R76" s="41"/>
      <c r="S76" s="42"/>
    </row>
    <row r="77" spans="1:22" ht="224.25" customHeight="1" x14ac:dyDescent="0.25">
      <c r="A77" s="58"/>
      <c r="B77" s="61"/>
      <c r="C77" s="64"/>
      <c r="D77" s="67"/>
      <c r="E77" s="67"/>
      <c r="F77" s="69"/>
      <c r="G77" s="70"/>
      <c r="H77" s="69"/>
      <c r="I77" s="70"/>
      <c r="J77" s="95" t="str">
        <f>IF(AND(D76=0,E76=0),"","El indicador al final del período de evaluación registró un alcanzado del "&amp;E76&amp;" por ciento de ocupación de plazas de investigador en el año actual, en comparación con la meta programada del "&amp;D76&amp;" por ciento, representa un cumplimiento de la meta del "&amp;H76&amp;" por ciento, colocando el indicador en un semáforo de color "&amp;IF(AND(D76=0,H76=0),"",IF(AND(H76&gt;=95,H76&lt;=105,H79&gt;=95,H79&lt;=105,H81&gt;=95,H81&lt;=105),"VERDE:SE LOGRÓ LA META",IF(AND(H76&gt;=95,H76&lt;=105,H79&lt;95),"VERDE:AUNQUE EL INDICADOR ES VERDE, HAY VARIACIÓN EN VARIABLES",IF(AND(H76&gt;=95,H76&lt;=105,H79&gt;105),"VERDE:AUNQUE EL INDICADOR ES VERDE, HAY VARIACIÓN EN VARIABLES",IF(AND(H76&gt;=95,H76&lt;=105,H81&lt;95),"VERDE:AUNQUE EL INDICADOR ES VERDE, HAY VARIACIÓN EN VARIABLES",IF(AND(H76&gt;=95,H76&lt;=105,H81&gt;105),"VERDE:AUNQUE EL INDICADOR ES VERDE, HAY VARIACIÓN EN VARIABLES",IF(OR(AND(H76&gt;=90,H76&lt;95),AND(H76&gt;105,H76&lt;=110)),"AMARILLO",IF(OR(H76&lt;90,H76&gt;110),"ROJO",IF(AND(D76&lt;&gt;0,E76=0),"ROJO","")))))))))&amp;". 
"&amp;IF(AND(D76=0,E76=0),"NO",IF(OR(H76&lt;95,H76&gt;105),"SI","NO"))&amp;" hubo variación en el indicador y "&amp;IF(AND(D79=0,D81=0,H79=0,H81=0),"NO",IF(OR(H79&lt;95,H79&gt;105,H81&lt;95,H81&gt;105),"SI","NO"))&amp;" hubo variación en variables.")</f>
        <v>El indicador al final del período de evaluación registró un alcanzado del 60 por ciento de ocupación de plazas de investigador en el año actual, en comparación con la meta programada del 80 por ciento, representa un cumplimiento de la meta del 75 por ciento, colocando el indicador en un semáforo de color ROJO. 
SI hubo variación en el indicador y SI hubo variación en variables.</v>
      </c>
      <c r="K77" s="96"/>
      <c r="L77" s="96"/>
      <c r="M77" s="96"/>
      <c r="N77" s="96"/>
      <c r="O77" s="96"/>
      <c r="P77" s="96"/>
      <c r="Q77" s="96"/>
      <c r="R77" s="96"/>
      <c r="S77" s="97"/>
      <c r="U77" s="10" t="str">
        <f>IF(AND(D76=0,E76=0),"NO",IF(OR(H76&lt;95,H76&gt;105),"SI","NO"))&amp;"-"&amp;IF(AND(D79=0,D81=0,H79=0,H81=0),"NO",IF(OR(H79&lt;95,H79&gt;105,H81&lt;95,H81&gt;105),"SI","NO"))</f>
        <v>SI-SI</v>
      </c>
      <c r="V77" s="11" t="str">
        <f>IF(AND(D76=0,E76=0),"",IF(AND(D76=0,E76=0),"NO",IF(OR(H76&lt;95,H76&gt;105),"SI","NO"))&amp;" HUBO VARIACIÓN EN EL INDICADOR.
"&amp;IF(AND(D79=0,D81=0,H79=0,H81=0),"NO",IF(OR(H79&lt;95,H79&gt;105,H81&lt;95,H81&gt;105),"SI","NO"))&amp;" HUBO VARIACIÓN EN LAS VARIABLES.")</f>
        <v>SI HUBO VARIACIÓN EN EL INDICADOR.
SI HUBO VARIACIÓN EN LAS VARIABLES.</v>
      </c>
    </row>
    <row r="78" spans="1:22" ht="292.5" customHeight="1" x14ac:dyDescent="0.25">
      <c r="A78" s="58"/>
      <c r="B78" s="62"/>
      <c r="C78" s="65"/>
      <c r="D78" s="68"/>
      <c r="E78" s="68"/>
      <c r="F78" s="38"/>
      <c r="G78" s="39"/>
      <c r="H78" s="38"/>
      <c r="I78" s="39"/>
      <c r="J78" s="43" t="s">
        <v>73</v>
      </c>
      <c r="K78" s="44"/>
      <c r="L78" s="44"/>
      <c r="M78" s="44"/>
      <c r="N78" s="44"/>
      <c r="O78" s="44"/>
      <c r="P78" s="44"/>
      <c r="Q78" s="44"/>
      <c r="R78" s="44"/>
      <c r="S78" s="45"/>
      <c r="V78" s="11" t="str">
        <f>IF(LEN(J78)&gt;2075,"ATENCIÓN: LONGITUD MAYOR A 2000 CARACTERES
REDUCIR NÚMERO DE CARACTERES DEL COMENTARIO",
IF(AND(D76=0,E76=0),"",IF(U77="NO-NO","INCORPORAR LAS EXPLICACIONES A LAS CAUSAS QUE CONTRIBUYERON AL LOGRO DE LA META COMPROMETIDA EN EL INDICADOR.",
IF(U77="SI-SI","INCORPORAR LAS EXPLICACIONES A LAS CAUSAS  DE LAS VARIACIONES DEL ANÁLISIS DE LA META COMPROMETIDA EN EL INDICADOR Y DE SUS VARIABLES.",
IF(U77="SI-NO","A PESAR DE QUE SE LOGRO EL CUMPLIMIENTO DE LA META COMPROMETIDA DE SUS VARIABLES; 
DEBERÁ INCORPORAR LAS EXPLICACIONES A LAS CAUSAS  DE LAS VARIACIONES DEL ANÁLISIS DE LA META COMPROMETIDA EN EL INDICADOR.",
IF(U77="NO-SI","A PESAR DE QUE SE LOGRO EL CUMPLIMIENTO DE LA META COMPROMETIDA DEL INDICADOR; 
DEBERÁ INCORPORAR LAS EXPLICACIONES A LAS CAUSAS  DE LAS VARIACIONES DEL ANÁLISIS DE LA META COMPROMETIDA DE SUS VARIABLES.",""))))))</f>
        <v>INCORPORAR LAS EXPLICACIONES A LAS CAUSAS  DE LAS VARIACIONES DEL ANÁLISIS DE LA META COMPROMETIDA EN EL INDICADOR Y DE SUS VARIABLES.</v>
      </c>
    </row>
    <row r="79" spans="1:22" ht="33" customHeight="1" x14ac:dyDescent="0.25">
      <c r="A79" s="58"/>
      <c r="B79" s="46" t="s">
        <v>23</v>
      </c>
      <c r="C79" s="99" t="s">
        <v>43</v>
      </c>
      <c r="D79" s="50">
        <v>4</v>
      </c>
      <c r="E79" s="50">
        <v>3</v>
      </c>
      <c r="F79" s="36">
        <f t="shared" ref="F79" si="9">E79-D79</f>
        <v>-1</v>
      </c>
      <c r="G79" s="37"/>
      <c r="H79" s="36">
        <f t="shared" ref="H79" si="10">IF(D79=0,0,ROUND(E79/D79*100,1))</f>
        <v>75</v>
      </c>
      <c r="I79" s="37"/>
      <c r="J79" s="40" t="s">
        <v>25</v>
      </c>
      <c r="K79" s="41"/>
      <c r="L79" s="41"/>
      <c r="M79" s="41"/>
      <c r="N79" s="41"/>
      <c r="O79" s="41"/>
      <c r="P79" s="41"/>
      <c r="Q79" s="41"/>
      <c r="R79" s="41"/>
      <c r="S79" s="42"/>
    </row>
    <row r="80" spans="1:22" ht="232.5" customHeight="1" x14ac:dyDescent="0.25">
      <c r="A80" s="58"/>
      <c r="B80" s="98"/>
      <c r="C80" s="100"/>
      <c r="D80" s="101"/>
      <c r="E80" s="101"/>
      <c r="F80" s="38"/>
      <c r="G80" s="39"/>
      <c r="H80" s="38"/>
      <c r="I80" s="39"/>
      <c r="J80" s="43" t="s">
        <v>74</v>
      </c>
      <c r="K80" s="44"/>
      <c r="L80" s="44"/>
      <c r="M80" s="44"/>
      <c r="N80" s="44"/>
      <c r="O80" s="44"/>
      <c r="P80" s="44"/>
      <c r="Q80" s="44"/>
      <c r="R80" s="44"/>
      <c r="S80" s="45"/>
      <c r="V80" s="11" t="str">
        <f>IF(LEN(J80)&gt;2075,"ATENCIÓN: LONGITUD MAYOR A 2000 CARACTERES
REDUCIR NÚMERO DE CARACTERES DEL COMENTARIO",
IF(AND(D76=0,E76=0),"",IF(U77="NO-NO","",
IF(U77="SI-SI","ESPECIFICAR LOS RIESGOS PARA LA POBLACIÓN QUE ATIENDE EL PROGRAMA O LA INSTITUCIÓN DERIVADO DE UNA VARIACIÓN META COMPROMETIDA EN EL INDICADOR O DE CUALQUIERA DE SUS VARIABLES.",
IF(U77="SI-NO","A PESAR DE QUE SE LOGRO EL CUMPLIMIENTO DE LA META COMPROMETIDA DE SUS VARIABLES; 
DEBERÁ ESPECIFICAR LOS RIESGOS PARA LA POBLACIÓN QUE ATIENDE EL PROGRAMA O LA INSTITUCIÓN DERIVADO DE UNA VARIACIÓN META COMPROMETIDA EN EL INDICADOR.",
IF(U77="NO-SI","A PESAR DE QUE SE LOGRO EL CUMPLIMIENTO DE LA META COMPROMETIDA DEL INDICADOR; 
DEBERÁ ESPECIFICAR LOS RIESGOS PARA LA POBLACIÓN QUE ATIENDE EL PROGRAMA O LA INSTITUCIÓN DERIVADO DE UNA VARIACIÓN META COMPROMETIDA DE SUS VARIABLES.",""))))))</f>
        <v>ESPECIFICAR LOS RIESGOS PARA LA POBLACIÓN QUE ATIENDE EL PROGRAMA O LA INSTITUCIÓN DERIVADO DE UNA VARIACIÓN META COMPROMETIDA EN EL INDICADOR O DE CUALQUIERA DE SUS VARIABLES.</v>
      </c>
    </row>
    <row r="81" spans="1:22" ht="33.75" customHeight="1" x14ac:dyDescent="0.25">
      <c r="A81" s="58"/>
      <c r="B81" s="46" t="s">
        <v>26</v>
      </c>
      <c r="C81" s="48" t="s">
        <v>44</v>
      </c>
      <c r="D81" s="50">
        <v>5</v>
      </c>
      <c r="E81" s="50">
        <v>5</v>
      </c>
      <c r="F81" s="36">
        <f>E81-D81</f>
        <v>0</v>
      </c>
      <c r="G81" s="37"/>
      <c r="H81" s="36">
        <f>IF(D81=0,0,ROUND(E81/D81*100,1))</f>
        <v>100</v>
      </c>
      <c r="I81" s="37"/>
      <c r="J81" s="40" t="s">
        <v>28</v>
      </c>
      <c r="K81" s="41"/>
      <c r="L81" s="41"/>
      <c r="M81" s="41"/>
      <c r="N81" s="41"/>
      <c r="O81" s="41"/>
      <c r="P81" s="41"/>
      <c r="Q81" s="41"/>
      <c r="R81" s="41"/>
      <c r="S81" s="42"/>
    </row>
    <row r="82" spans="1:22" ht="238.5" customHeight="1" thickBot="1" x14ac:dyDescent="0.3">
      <c r="A82" s="59"/>
      <c r="B82" s="47"/>
      <c r="C82" s="49"/>
      <c r="D82" s="51"/>
      <c r="E82" s="51"/>
      <c r="F82" s="52"/>
      <c r="G82" s="53"/>
      <c r="H82" s="52"/>
      <c r="I82" s="53"/>
      <c r="J82" s="54" t="s">
        <v>75</v>
      </c>
      <c r="K82" s="55"/>
      <c r="L82" s="55"/>
      <c r="M82" s="55"/>
      <c r="N82" s="55"/>
      <c r="O82" s="55"/>
      <c r="P82" s="55"/>
      <c r="Q82" s="55"/>
      <c r="R82" s="55"/>
      <c r="S82" s="56"/>
      <c r="V82" s="11" t="str">
        <f>IF(LEN(J82)&gt;2075,"ATENCIÓN: LONGITUD MAYOR A 2000 CARACTERES
REDUCIR NÚMERO DE CARACTERES DEL COMENTARIO",
IF(AND(D76=0,E76=0),"",IF(U77="NO-NO","",
IF(U77="SI-SI","REFERIR LAS ACCIONES ESPECÍFICAS A DESARROLLAR POR LA INSTITUCIÓN PARA REGULARIZAR EL CUMPLIMIENTO DE LA META COMPROMETIDA EN EL INDICADOR O DE CUALQUIERA DE SUS VARIABLES.",
IF(U77="SI-NO","A PESAR DE QUE SE LOGRO EL CUMPLIMIENTO DE LA META COMPROMETIDA DE SUS VARIABLES; 
DEBERÁ REFERIR LAS ACCIONES ESPECÍFICAS A DESARROLLAR POR LA INSTITUCIÓN PARA REGULARIZAR EL CUMPLIMIENTO DE LA META COMPROMETIDA EN EL INDICADOR.",
IF(U77="NO-SI","A PESAR DE QUE SE LOGRO EL CUMPLIMIENTO DE LA META COMPROMETIDA DEL INDICADOR; 
DEBERÁ REFERIR LAS ACCIONES ESPECÍFICAS A DESARROLLAR POR LA INSTITUCIÓN PARA REGULARIZAR EL CUMPLIMIENTO DE LA META COMPROMETIDA DE SUS VARIABLES.",""))))))</f>
        <v>REFERIR LAS ACCIONES ESPECÍFICAS A DESARROLLAR POR LA INSTITUCIÓN PARA REGULARIZAR EL CUMPLIMIENTO DE LA META COMPROMETIDA EN EL INDICADOR O DE CUALQUIERA DE SUS VARIABLES.</v>
      </c>
    </row>
    <row r="83" spans="1:22" ht="351" customHeight="1" x14ac:dyDescent="0.25">
      <c r="A83" s="31" t="s">
        <v>45</v>
      </c>
      <c r="B83" s="31"/>
      <c r="C83" s="31"/>
      <c r="D83" s="31"/>
      <c r="E83" s="31"/>
      <c r="F83" s="31"/>
      <c r="G83" s="31"/>
      <c r="H83" s="31"/>
      <c r="I83" s="31"/>
      <c r="J83" s="31"/>
      <c r="K83" s="31"/>
      <c r="L83" s="31"/>
      <c r="M83" s="31"/>
      <c r="N83" s="31"/>
      <c r="O83" s="31"/>
      <c r="P83" s="31"/>
      <c r="Q83" s="31"/>
      <c r="R83" s="31"/>
      <c r="S83" s="31"/>
    </row>
    <row r="84" spans="1:22" ht="23.25" customHeight="1" x14ac:dyDescent="0.25">
      <c r="A84" s="18"/>
      <c r="B84" s="18"/>
      <c r="C84" s="18"/>
      <c r="D84" s="18"/>
      <c r="E84" s="18"/>
      <c r="F84" s="18"/>
      <c r="G84" s="18"/>
      <c r="H84" s="18"/>
      <c r="I84" s="18"/>
      <c r="J84" s="18"/>
      <c r="K84" s="18"/>
      <c r="L84" s="18"/>
      <c r="M84" s="18"/>
      <c r="N84" s="18"/>
      <c r="O84" s="18"/>
      <c r="P84" s="18"/>
      <c r="Q84" s="18"/>
      <c r="R84" s="18"/>
      <c r="S84" s="18"/>
    </row>
    <row r="85" spans="1:22" ht="39" customHeight="1" x14ac:dyDescent="0.5">
      <c r="A85" s="19"/>
      <c r="B85" s="20"/>
      <c r="C85" s="32" t="s">
        <v>46</v>
      </c>
      <c r="D85" s="32"/>
      <c r="E85" s="32"/>
      <c r="F85" s="20"/>
      <c r="G85" s="20"/>
      <c r="H85" s="20"/>
      <c r="I85" s="20"/>
      <c r="J85" s="32" t="s">
        <v>47</v>
      </c>
      <c r="K85" s="32"/>
      <c r="L85" s="32"/>
      <c r="M85" s="32"/>
      <c r="N85" s="32"/>
      <c r="O85" s="32"/>
      <c r="P85" s="32"/>
      <c r="Q85" s="32"/>
      <c r="R85" s="32"/>
      <c r="S85" s="21"/>
    </row>
    <row r="86" spans="1:22" ht="127.5" customHeight="1" thickBot="1" x14ac:dyDescent="0.55000000000000004">
      <c r="A86" s="19"/>
      <c r="B86" s="20"/>
      <c r="C86" s="33" t="s">
        <v>54</v>
      </c>
      <c r="D86" s="34"/>
      <c r="E86" s="34"/>
      <c r="F86" s="20"/>
      <c r="G86" s="20"/>
      <c r="H86" s="20"/>
      <c r="I86" s="20"/>
      <c r="J86" s="34" t="s">
        <v>56</v>
      </c>
      <c r="K86" s="34"/>
      <c r="L86" s="34"/>
      <c r="M86" s="34"/>
      <c r="N86" s="34"/>
      <c r="O86" s="34"/>
      <c r="P86" s="34"/>
      <c r="Q86" s="34"/>
      <c r="R86" s="34"/>
      <c r="S86" s="21"/>
    </row>
    <row r="87" spans="1:22" ht="90.75" customHeight="1" x14ac:dyDescent="0.25">
      <c r="A87" s="19"/>
      <c r="B87" s="20"/>
      <c r="C87" s="35" t="s">
        <v>51</v>
      </c>
      <c r="D87" s="28"/>
      <c r="E87" s="28"/>
      <c r="F87" s="20"/>
      <c r="G87" s="20"/>
      <c r="H87" s="20"/>
      <c r="I87" s="20"/>
      <c r="J87" s="35" t="s">
        <v>52</v>
      </c>
      <c r="K87" s="28"/>
      <c r="L87" s="28"/>
      <c r="M87" s="28"/>
      <c r="N87" s="28"/>
      <c r="O87" s="28"/>
      <c r="P87" s="28"/>
      <c r="Q87" s="28"/>
      <c r="R87" s="28"/>
      <c r="S87" s="21"/>
    </row>
    <row r="88" spans="1:22" ht="90.75" customHeight="1" x14ac:dyDescent="0.25">
      <c r="A88" s="19"/>
      <c r="B88" s="20"/>
      <c r="C88" s="22"/>
      <c r="D88" s="26" t="s">
        <v>48</v>
      </c>
      <c r="E88" s="26"/>
      <c r="F88" s="26"/>
      <c r="G88" s="26"/>
      <c r="H88" s="26"/>
      <c r="I88" s="26"/>
      <c r="J88" s="26"/>
      <c r="K88" s="26"/>
      <c r="L88" s="26"/>
      <c r="M88" s="23"/>
      <c r="N88" s="23"/>
      <c r="O88" s="23"/>
      <c r="P88" s="23"/>
      <c r="Q88" s="23"/>
      <c r="R88" s="23"/>
      <c r="S88" s="21"/>
    </row>
    <row r="89" spans="1:22" ht="90.75" customHeight="1" thickBot="1" x14ac:dyDescent="0.3">
      <c r="A89" s="19"/>
      <c r="B89" s="20"/>
      <c r="C89" s="22"/>
      <c r="D89" s="27" t="s">
        <v>55</v>
      </c>
      <c r="E89" s="27"/>
      <c r="F89" s="27"/>
      <c r="G89" s="27"/>
      <c r="H89" s="27"/>
      <c r="I89" s="27"/>
      <c r="J89" s="27"/>
      <c r="K89" s="27"/>
      <c r="L89" s="23"/>
      <c r="M89" s="23"/>
      <c r="N89" s="23"/>
      <c r="O89" s="23"/>
      <c r="P89" s="23"/>
      <c r="Q89" s="23"/>
      <c r="R89" s="23"/>
      <c r="S89" s="21"/>
    </row>
    <row r="90" spans="1:22" ht="90.75" customHeight="1" x14ac:dyDescent="0.25">
      <c r="A90" s="19"/>
      <c r="B90" s="20"/>
      <c r="C90" s="20"/>
      <c r="D90" s="28" t="s">
        <v>49</v>
      </c>
      <c r="E90" s="28"/>
      <c r="F90" s="28"/>
      <c r="G90" s="28"/>
      <c r="H90" s="28"/>
      <c r="I90" s="28"/>
      <c r="J90" s="28"/>
      <c r="K90" s="28"/>
      <c r="L90" s="23"/>
      <c r="M90" s="23"/>
      <c r="N90" s="23"/>
      <c r="O90" s="23"/>
      <c r="P90" s="23"/>
      <c r="Q90" s="23"/>
      <c r="R90" s="23"/>
      <c r="S90" s="21"/>
    </row>
    <row r="91" spans="1:22" ht="122.25" customHeight="1" thickBot="1" x14ac:dyDescent="0.3">
      <c r="A91" s="24"/>
      <c r="B91" s="29" t="s">
        <v>50</v>
      </c>
      <c r="C91" s="30"/>
      <c r="D91" s="30"/>
      <c r="E91" s="30"/>
      <c r="F91" s="30"/>
      <c r="G91" s="30"/>
      <c r="H91" s="30"/>
      <c r="I91" s="30"/>
      <c r="J91" s="30"/>
      <c r="K91" s="30"/>
      <c r="L91" s="30"/>
      <c r="M91" s="30"/>
      <c r="N91" s="30"/>
      <c r="O91" s="30"/>
      <c r="P91" s="30"/>
      <c r="Q91" s="30"/>
      <c r="R91" s="30"/>
      <c r="S91" s="25"/>
    </row>
  </sheetData>
  <sheetProtection algorithmName="SHA-512" hashValue="0QSJtVdeDIHMHLC254RsWa7JuJV+n7m2Ozpzw2ZSQhxwy6F0dbqTadisCPdbLqSjwR2FLJMywuVaaqIOgcw1aQ==" saltValue="sCmdtGOa/Mjt597A5mz0UQ==" spinCount="100000" sheet="1" selectLockedCells="1"/>
  <dataConsolidate/>
  <mergeCells count="230">
    <mergeCell ref="E2:M2"/>
    <mergeCell ref="D5:N5"/>
    <mergeCell ref="M8:S8"/>
    <mergeCell ref="D9:J9"/>
    <mergeCell ref="A13:A15"/>
    <mergeCell ref="B13:C15"/>
    <mergeCell ref="D13:E13"/>
    <mergeCell ref="F13:I13"/>
    <mergeCell ref="J13:S15"/>
    <mergeCell ref="F14:G14"/>
    <mergeCell ref="H14:I14"/>
    <mergeCell ref="F15:G15"/>
    <mergeCell ref="H15:I15"/>
    <mergeCell ref="A16:A22"/>
    <mergeCell ref="B16:B18"/>
    <mergeCell ref="C16:C18"/>
    <mergeCell ref="D16:D18"/>
    <mergeCell ref="E16:E18"/>
    <mergeCell ref="F16:G18"/>
    <mergeCell ref="H16:I18"/>
    <mergeCell ref="J16:S16"/>
    <mergeCell ref="J17:S17"/>
    <mergeCell ref="J18:S18"/>
    <mergeCell ref="B19:B20"/>
    <mergeCell ref="C19:C20"/>
    <mergeCell ref="D19:D20"/>
    <mergeCell ref="E19:E20"/>
    <mergeCell ref="F19:G20"/>
    <mergeCell ref="H19:I20"/>
    <mergeCell ref="J19:S19"/>
    <mergeCell ref="J20:S20"/>
    <mergeCell ref="B21:B22"/>
    <mergeCell ref="C21:C22"/>
    <mergeCell ref="D21:D22"/>
    <mergeCell ref="E21:E22"/>
    <mergeCell ref="F21:G22"/>
    <mergeCell ref="H21:I22"/>
    <mergeCell ref="J21:S21"/>
    <mergeCell ref="J22:S22"/>
    <mergeCell ref="A28:A34"/>
    <mergeCell ref="B28:B30"/>
    <mergeCell ref="C28:C30"/>
    <mergeCell ref="D28:D30"/>
    <mergeCell ref="E28:E30"/>
    <mergeCell ref="F28:G30"/>
    <mergeCell ref="A23:S23"/>
    <mergeCell ref="A25:A27"/>
    <mergeCell ref="B25:C27"/>
    <mergeCell ref="D25:E25"/>
    <mergeCell ref="F25:I25"/>
    <mergeCell ref="J25:S27"/>
    <mergeCell ref="F26:G26"/>
    <mergeCell ref="H26:I26"/>
    <mergeCell ref="F27:G27"/>
    <mergeCell ref="H27:I27"/>
    <mergeCell ref="H28:I30"/>
    <mergeCell ref="J28:S28"/>
    <mergeCell ref="J29:S29"/>
    <mergeCell ref="J30:S30"/>
    <mergeCell ref="B31:B32"/>
    <mergeCell ref="C31:C32"/>
    <mergeCell ref="D31:D32"/>
    <mergeCell ref="E31:E32"/>
    <mergeCell ref="F31:G32"/>
    <mergeCell ref="H31:I32"/>
    <mergeCell ref="J31:S31"/>
    <mergeCell ref="J32:S32"/>
    <mergeCell ref="B33:B34"/>
    <mergeCell ref="C33:C34"/>
    <mergeCell ref="D33:D34"/>
    <mergeCell ref="E33:E34"/>
    <mergeCell ref="F33:G34"/>
    <mergeCell ref="H33:I34"/>
    <mergeCell ref="J33:S33"/>
    <mergeCell ref="J34:S34"/>
    <mergeCell ref="A40:A46"/>
    <mergeCell ref="B40:B42"/>
    <mergeCell ref="C40:C42"/>
    <mergeCell ref="D40:D42"/>
    <mergeCell ref="E40:E42"/>
    <mergeCell ref="F40:G42"/>
    <mergeCell ref="A35:S35"/>
    <mergeCell ref="A37:A39"/>
    <mergeCell ref="B37:C39"/>
    <mergeCell ref="D37:E37"/>
    <mergeCell ref="F37:I37"/>
    <mergeCell ref="J37:S39"/>
    <mergeCell ref="F38:G38"/>
    <mergeCell ref="H38:I38"/>
    <mergeCell ref="F39:G39"/>
    <mergeCell ref="H39:I39"/>
    <mergeCell ref="H40:I42"/>
    <mergeCell ref="J40:S40"/>
    <mergeCell ref="J41:S41"/>
    <mergeCell ref="J42:S42"/>
    <mergeCell ref="B43:B44"/>
    <mergeCell ref="C43:C44"/>
    <mergeCell ref="D43:D44"/>
    <mergeCell ref="E43:E44"/>
    <mergeCell ref="F43:G44"/>
    <mergeCell ref="H43:I44"/>
    <mergeCell ref="J43:S43"/>
    <mergeCell ref="J44:S44"/>
    <mergeCell ref="B45:B46"/>
    <mergeCell ref="C45:C46"/>
    <mergeCell ref="D45:D46"/>
    <mergeCell ref="E45:E46"/>
    <mergeCell ref="F45:G46"/>
    <mergeCell ref="H45:I46"/>
    <mergeCell ref="J45:S45"/>
    <mergeCell ref="J46:S46"/>
    <mergeCell ref="A52:A58"/>
    <mergeCell ref="B52:B54"/>
    <mergeCell ref="C52:C54"/>
    <mergeCell ref="D52:D54"/>
    <mergeCell ref="E52:E54"/>
    <mergeCell ref="F52:G54"/>
    <mergeCell ref="A47:S47"/>
    <mergeCell ref="A49:A51"/>
    <mergeCell ref="B49:C51"/>
    <mergeCell ref="D49:E49"/>
    <mergeCell ref="F49:I49"/>
    <mergeCell ref="J49:S51"/>
    <mergeCell ref="F50:G50"/>
    <mergeCell ref="H50:I50"/>
    <mergeCell ref="F51:G51"/>
    <mergeCell ref="H51:I51"/>
    <mergeCell ref="H52:I54"/>
    <mergeCell ref="J52:S52"/>
    <mergeCell ref="J53:S53"/>
    <mergeCell ref="J54:S54"/>
    <mergeCell ref="B55:B56"/>
    <mergeCell ref="C55:C56"/>
    <mergeCell ref="D55:D56"/>
    <mergeCell ref="E55:E56"/>
    <mergeCell ref="F55:G56"/>
    <mergeCell ref="H55:I56"/>
    <mergeCell ref="J55:S55"/>
    <mergeCell ref="J56:S56"/>
    <mergeCell ref="B57:B58"/>
    <mergeCell ref="C57:C58"/>
    <mergeCell ref="D57:D58"/>
    <mergeCell ref="E57:E58"/>
    <mergeCell ref="F57:G58"/>
    <mergeCell ref="H57:I58"/>
    <mergeCell ref="J57:S57"/>
    <mergeCell ref="J58:S58"/>
    <mergeCell ref="A64:A70"/>
    <mergeCell ref="B64:B66"/>
    <mergeCell ref="C64:C66"/>
    <mergeCell ref="D64:D66"/>
    <mergeCell ref="E64:E66"/>
    <mergeCell ref="F64:G66"/>
    <mergeCell ref="A59:S59"/>
    <mergeCell ref="A61:A63"/>
    <mergeCell ref="B61:C63"/>
    <mergeCell ref="D61:E61"/>
    <mergeCell ref="F61:I61"/>
    <mergeCell ref="J61:S63"/>
    <mergeCell ref="F62:G62"/>
    <mergeCell ref="H62:I62"/>
    <mergeCell ref="F63:G63"/>
    <mergeCell ref="H63:I63"/>
    <mergeCell ref="H64:I66"/>
    <mergeCell ref="J64:S64"/>
    <mergeCell ref="J65:S65"/>
    <mergeCell ref="J66:S66"/>
    <mergeCell ref="B67:B68"/>
    <mergeCell ref="C67:C68"/>
    <mergeCell ref="D67:D68"/>
    <mergeCell ref="E67:E68"/>
    <mergeCell ref="F67:G68"/>
    <mergeCell ref="H67:I68"/>
    <mergeCell ref="J67:S67"/>
    <mergeCell ref="J68:S68"/>
    <mergeCell ref="B69:B70"/>
    <mergeCell ref="C69:C70"/>
    <mergeCell ref="D69:D70"/>
    <mergeCell ref="E69:E70"/>
    <mergeCell ref="F69:G70"/>
    <mergeCell ref="H69:I70"/>
    <mergeCell ref="J69:S69"/>
    <mergeCell ref="J70:S70"/>
    <mergeCell ref="A76:A82"/>
    <mergeCell ref="B76:B78"/>
    <mergeCell ref="C76:C78"/>
    <mergeCell ref="D76:D78"/>
    <mergeCell ref="E76:E78"/>
    <mergeCell ref="F76:G78"/>
    <mergeCell ref="A71:S71"/>
    <mergeCell ref="A73:A75"/>
    <mergeCell ref="B73:C75"/>
    <mergeCell ref="D73:E73"/>
    <mergeCell ref="F73:I73"/>
    <mergeCell ref="J73:S75"/>
    <mergeCell ref="F74:G74"/>
    <mergeCell ref="H74:I74"/>
    <mergeCell ref="F75:G75"/>
    <mergeCell ref="H75:I75"/>
    <mergeCell ref="H76:I78"/>
    <mergeCell ref="J76:S76"/>
    <mergeCell ref="J77:S77"/>
    <mergeCell ref="J78:S78"/>
    <mergeCell ref="B79:B80"/>
    <mergeCell ref="C79:C80"/>
    <mergeCell ref="D79:D80"/>
    <mergeCell ref="E79:E80"/>
    <mergeCell ref="F79:G80"/>
    <mergeCell ref="H79:I80"/>
    <mergeCell ref="J79:S79"/>
    <mergeCell ref="J80:S80"/>
    <mergeCell ref="B81:B82"/>
    <mergeCell ref="C81:C82"/>
    <mergeCell ref="D81:D82"/>
    <mergeCell ref="E81:E82"/>
    <mergeCell ref="F81:G82"/>
    <mergeCell ref="H81:I82"/>
    <mergeCell ref="J81:S81"/>
    <mergeCell ref="J82:S82"/>
    <mergeCell ref="D88:L88"/>
    <mergeCell ref="D89:K89"/>
    <mergeCell ref="D90:K90"/>
    <mergeCell ref="B91:R91"/>
    <mergeCell ref="A83:S83"/>
    <mergeCell ref="C85:E85"/>
    <mergeCell ref="J85:R85"/>
    <mergeCell ref="C86:E86"/>
    <mergeCell ref="J86:R86"/>
    <mergeCell ref="C87:E87"/>
    <mergeCell ref="J87:R87"/>
  </mergeCells>
  <conditionalFormatting sqref="H28:I34 H40:I46 H76:I82">
    <cfRule type="cellIs" dxfId="23" priority="24" operator="between">
      <formula>95</formula>
      <formula>105</formula>
    </cfRule>
  </conditionalFormatting>
  <conditionalFormatting sqref="H28:I34 H40:I46 H76:I82">
    <cfRule type="cellIs" dxfId="22" priority="23" operator="between">
      <formula>90</formula>
      <formula>94.99</formula>
    </cfRule>
  </conditionalFormatting>
  <conditionalFormatting sqref="H28:I34 H40:I46 H76:I82">
    <cfRule type="cellIs" dxfId="21" priority="22" operator="between">
      <formula>105.01</formula>
      <formula>110</formula>
    </cfRule>
  </conditionalFormatting>
  <conditionalFormatting sqref="H28:I34 H40:I46 H76:I82">
    <cfRule type="cellIs" dxfId="20" priority="21" operator="lessThan">
      <formula>90</formula>
    </cfRule>
  </conditionalFormatting>
  <conditionalFormatting sqref="H28:I34 H40:I46 H76:I82">
    <cfRule type="cellIs" dxfId="19" priority="20" operator="greaterThan">
      <formula>110</formula>
    </cfRule>
  </conditionalFormatting>
  <conditionalFormatting sqref="H28:I34 H40:I46 H76:I82">
    <cfRule type="cellIs" dxfId="18" priority="19" operator="equal">
      <formula>0</formula>
    </cfRule>
  </conditionalFormatting>
  <conditionalFormatting sqref="H16:I22">
    <cfRule type="cellIs" dxfId="17" priority="18" operator="between">
      <formula>95</formula>
      <formula>105</formula>
    </cfRule>
  </conditionalFormatting>
  <conditionalFormatting sqref="H16:I22">
    <cfRule type="cellIs" dxfId="16" priority="17" operator="between">
      <formula>90</formula>
      <formula>94.99</formula>
    </cfRule>
  </conditionalFormatting>
  <conditionalFormatting sqref="H16:I22">
    <cfRule type="cellIs" dxfId="15" priority="16" operator="between">
      <formula>105.01</formula>
      <formula>110</formula>
    </cfRule>
  </conditionalFormatting>
  <conditionalFormatting sqref="H16:I22">
    <cfRule type="cellIs" dxfId="14" priority="15" operator="lessThan">
      <formula>90</formula>
    </cfRule>
  </conditionalFormatting>
  <conditionalFormatting sqref="H16:I22">
    <cfRule type="cellIs" dxfId="13" priority="14" operator="greaterThan">
      <formula>110</formula>
    </cfRule>
  </conditionalFormatting>
  <conditionalFormatting sqref="H16:I22">
    <cfRule type="cellIs" dxfId="12" priority="13" operator="equal">
      <formula>0</formula>
    </cfRule>
  </conditionalFormatting>
  <conditionalFormatting sqref="H52:I58">
    <cfRule type="cellIs" dxfId="11" priority="12" operator="between">
      <formula>95</formula>
      <formula>105</formula>
    </cfRule>
  </conditionalFormatting>
  <conditionalFormatting sqref="H52:I58">
    <cfRule type="cellIs" dxfId="10" priority="11" operator="between">
      <formula>90</formula>
      <formula>94.99</formula>
    </cfRule>
  </conditionalFormatting>
  <conditionalFormatting sqref="H52:I58">
    <cfRule type="cellIs" dxfId="9" priority="10" operator="between">
      <formula>105.01</formula>
      <formula>110</formula>
    </cfRule>
  </conditionalFormatting>
  <conditionalFormatting sqref="H52:I58">
    <cfRule type="cellIs" dxfId="8" priority="9" operator="lessThan">
      <formula>90</formula>
    </cfRule>
  </conditionalFormatting>
  <conditionalFormatting sqref="H52:I58">
    <cfRule type="cellIs" dxfId="7" priority="8" operator="greaterThan">
      <formula>110</formula>
    </cfRule>
  </conditionalFormatting>
  <conditionalFormatting sqref="H52:I58">
    <cfRule type="cellIs" dxfId="6" priority="7" operator="equal">
      <formula>0</formula>
    </cfRule>
  </conditionalFormatting>
  <conditionalFormatting sqref="H64:I70">
    <cfRule type="cellIs" dxfId="5" priority="6" operator="between">
      <formula>95</formula>
      <formula>105</formula>
    </cfRule>
  </conditionalFormatting>
  <conditionalFormatting sqref="H64:I70">
    <cfRule type="cellIs" dxfId="4" priority="5" operator="between">
      <formula>90</formula>
      <formula>94.99</formula>
    </cfRule>
  </conditionalFormatting>
  <conditionalFormatting sqref="H64:I70">
    <cfRule type="cellIs" dxfId="3" priority="4" operator="between">
      <formula>105.01</formula>
      <formula>110</formula>
    </cfRule>
  </conditionalFormatting>
  <conditionalFormatting sqref="H64:I70">
    <cfRule type="cellIs" dxfId="2" priority="3" operator="lessThan">
      <formula>90</formula>
    </cfRule>
  </conditionalFormatting>
  <conditionalFormatting sqref="H64:I70">
    <cfRule type="cellIs" dxfId="1" priority="2" operator="greaterThan">
      <formula>110</formula>
    </cfRule>
  </conditionalFormatting>
  <conditionalFormatting sqref="H64:I70">
    <cfRule type="cellIs" dxfId="0" priority="1" operator="equal">
      <formula>0</formula>
    </cfRule>
  </conditionalFormatting>
  <printOptions horizontalCentered="1"/>
  <pageMargins left="0.19685039370078741" right="0.19685039370078741" top="0.19685039370078741" bottom="0.19685039370078741" header="0.19685039370078741" footer="0.19685039370078741"/>
  <pageSetup scale="23" orientation="landscape" cellComments="asDisplayed" r:id="rId1"/>
  <rowBreaks count="5" manualBreakCount="5">
    <brk id="24" max="18" man="1"/>
    <brk id="36" max="18" man="1"/>
    <brk id="48" max="18" man="1"/>
    <brk id="60" max="18" man="1"/>
    <brk id="72"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MIR E022_DIC 23</vt:lpstr>
      <vt:lpstr>'MIR E022_DIC 23'!Área_de_impresión</vt:lpstr>
      <vt:lpstr>'MIR E022_DIC 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RANGEL</dc:creator>
  <cp:lastModifiedBy>Ronald Martinez Gomez</cp:lastModifiedBy>
  <dcterms:created xsi:type="dcterms:W3CDTF">2022-01-26T22:28:21Z</dcterms:created>
  <dcterms:modified xsi:type="dcterms:W3CDTF">2024-01-03T22:22:19Z</dcterms:modified>
</cp:coreProperties>
</file>